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S:\Corporate Office PA's\CE expense disclosure\2019 - 2020\"/>
    </mc:Choice>
  </mc:AlternateContent>
  <xr:revisionPtr revIDLastSave="0" documentId="8_{1AD9E543-D229-415B-8C7A-89D82A61E1A0}" xr6:coauthVersionLast="41" xr6:coauthVersionMax="41" xr10:uidLastSave="{00000000-0000-0000-0000-000000000000}"/>
  <bookViews>
    <workbookView xWindow="28680" yWindow="-120" windowWidth="29040" windowHeight="15840"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expenses'!$A$1:$E$31</definedName>
    <definedName name="_xlnm.Print_Area" localSheetId="4">'Gifts and benefits'!$A$1:$F$36</definedName>
    <definedName name="_xlnm.Print_Area" localSheetId="2">Hospitality!$A$1:$E$32</definedName>
    <definedName name="_xlnm.Print_Area" localSheetId="0">'Summary and sign-off'!$A$1:$F$23</definedName>
    <definedName name="_xlnm.Print_Area" localSheetId="1">Travel!$A$1:$E$79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5" i="4" l="1"/>
  <c r="C25" i="3"/>
  <c r="C25" i="2"/>
  <c r="C54" i="1"/>
  <c r="C68"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68" i="1" s="1"/>
  <c r="F56" i="13"/>
  <c r="D54" i="1" s="1"/>
  <c r="F55" i="13"/>
  <c r="D22" i="1" s="1"/>
  <c r="C13" i="13"/>
  <c r="C12" i="13"/>
  <c r="C11" i="13"/>
  <c r="C16" i="13" l="1"/>
  <c r="C17" i="13"/>
  <c r="B5" i="4" l="1"/>
  <c r="B4" i="4"/>
  <c r="B5" i="3"/>
  <c r="B4" i="3"/>
  <c r="B5" i="2"/>
  <c r="B4" i="2"/>
  <c r="B5" i="1"/>
  <c r="B4" i="1"/>
  <c r="C15" i="13" l="1"/>
  <c r="F12" i="13" l="1"/>
  <c r="C25" i="4"/>
  <c r="F11" i="13" s="1"/>
  <c r="F13" i="13" l="1"/>
  <c r="B68" i="1"/>
  <c r="B17" i="13" s="1"/>
  <c r="B54" i="1"/>
  <c r="B16" i="13" s="1"/>
  <c r="B22" i="1"/>
  <c r="B15" i="13" s="1"/>
  <c r="B25" i="3" l="1"/>
  <c r="B13" i="13" s="1"/>
  <c r="B25" i="2"/>
  <c r="B12" i="13" s="1"/>
  <c r="B11" i="13" l="1"/>
  <c r="B7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57"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<sst xmlns="http://schemas.openxmlformats.org/spreadsheetml/2006/main" count="279" uniqueCount="171">
  <si>
    <t>Hospitality</t>
  </si>
  <si>
    <t>Gifts and benefits</t>
  </si>
  <si>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</si>
  <si>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</si>
  <si>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</si>
  <si>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</si>
  <si>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</si>
  <si>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</si>
  <si>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</si>
  <si>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</si>
  <si>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</si>
  <si>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</si>
  <si>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</si>
  <si>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</si>
  <si>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</si>
  <si>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</si>
  <si>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</si>
  <si>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</si>
  <si>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</si>
  <si>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</si>
  <si>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</si>
  <si>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</si>
  <si>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</si>
  <si>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</si>
  <si>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</si>
  <si>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</si>
  <si>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</si>
  <si>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</si>
  <si>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</si>
  <si>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</si>
  <si>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</si>
  <si>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</si>
  <si>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</si>
  <si>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</si>
  <si>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</si>
  <si>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</si>
  <si>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</si>
  <si>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</si>
  <si>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</si>
  <si>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</si>
  <si>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</si>
  <si>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</si>
  <si>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</si>
  <si>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</si>
  <si>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</si>
  <si>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</si>
  <si>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</si>
  <si>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</si>
  <si>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</si>
  <si>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</si>
  <si>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</si>
  <si>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</si>
  <si>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</si>
  <si>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</si>
  <si>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</si>
  <si>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</si>
  <si>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</si>
  <si>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</si>
  <si>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</si>
  <si>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</si>
  <si>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</si>
  <si>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</si>
  <si>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</si>
  <si>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</si>
  <si>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</si>
  <si>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</si>
  <si>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</si>
  <si>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</si>
  <si>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</si>
  <si>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</si>
  <si>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</si>
  <si>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</si>
  <si>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</si>
  <si>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</si>
  <si>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</si>
  <si>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</si>
  <si>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</si>
  <si>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</si>
  <si>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</si>
  <si>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</si>
  <si>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</si>
  <si>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</si>
  <si>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</si>
  <si>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</si>
  <si>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</si>
  <si>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</si>
  <si>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</si>
  <si>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</si>
  <si>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</si>
  <si>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</si>
  <si>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</si>
  <si>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</si>
  <si>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</si>
  <si>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</si>
  <si>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</si>
  <si>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</si>
  <si>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</si>
  <si>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</si>
  <si>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</si>
  <si>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</si>
  <si>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</si>
  <si>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</si>
  <si>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</si>
  <si>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</si>
  <si>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</si>
  <si>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</si>
  <si>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</si>
  <si>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</si>
  <si>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</si>
  <si>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</si>
  <si>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</si>
  <si>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</si>
  <si>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</si>
  <si>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</si>
  <si>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</si>
  <si>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</si>
  <si>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</si>
  <si>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</si>
  <si>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</si>
  <si>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</si>
  <si>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Education Review Office</t>
  </si>
  <si>
    <t>Nicholas Pole</t>
  </si>
  <si>
    <t>29 September 2019 - 4 October 2019</t>
  </si>
  <si>
    <t>Joining Victoria University Wgtn delegation to focus on supporting education provision in Samoa (Wgtn/Auck/Apia/Auck/Wgtn)</t>
  </si>
  <si>
    <t>Return flights</t>
  </si>
  <si>
    <t>Apia, Samoa</t>
  </si>
  <si>
    <t xml:space="preserve">Joining Victoria University Wgtn delegation to focus on supporting education provision in Samoa </t>
  </si>
  <si>
    <t>Accommodation</t>
  </si>
  <si>
    <t>Taxi airport to home</t>
  </si>
  <si>
    <t>Wellington</t>
  </si>
  <si>
    <t>Auckland</t>
  </si>
  <si>
    <t>Christchurch</t>
  </si>
  <si>
    <t xml:space="preserve">Auckland Secondary School Principals Assn executive meeting  </t>
  </si>
  <si>
    <t>Taxi home to airport</t>
  </si>
  <si>
    <t>26 August 2019 - 27 August 2019</t>
  </si>
  <si>
    <t>19 September 2019 - 20 September 2019</t>
  </si>
  <si>
    <t>Franklin Principals Assn meeting, Cognition Education meeting &amp; visiting Auckland office  (Wgtn/Auck/Wgtn)</t>
  </si>
  <si>
    <t>Speaking at ERO's Pacifika Fono</t>
  </si>
  <si>
    <t>21 November - 22 November 2019</t>
  </si>
  <si>
    <t>Visiting ERO's Auckland office</t>
  </si>
  <si>
    <t>22 January - 24 January 2020</t>
  </si>
  <si>
    <t>ERO's Northern region PLD &amp; TUAM PLD</t>
  </si>
  <si>
    <t>Auckland/Hamilton</t>
  </si>
  <si>
    <t>Rental car</t>
  </si>
  <si>
    <t xml:space="preserve">ERO's Northern region PLD </t>
  </si>
  <si>
    <t>Hamilton</t>
  </si>
  <si>
    <t>Visiting Kingslea School campuses</t>
  </si>
  <si>
    <t xml:space="preserve">ERO's Leaders Forum </t>
  </si>
  <si>
    <t>Taxi home from Leaders Forum</t>
  </si>
  <si>
    <t>Kilbirnie</t>
  </si>
  <si>
    <t>Mobile phone bill July 2019</t>
  </si>
  <si>
    <t>Phone &amp; data costs</t>
  </si>
  <si>
    <t>Mobile phone bill Aug 2019</t>
  </si>
  <si>
    <t>Mobile phone bill Sep 2019</t>
  </si>
  <si>
    <t>Mobile phone bill Oct 2019</t>
  </si>
  <si>
    <t>Mobile phone bill Nov 2019</t>
  </si>
  <si>
    <t>Mobile phone bill Dec 2019</t>
  </si>
  <si>
    <t>Mobile phone bill Jan 2020</t>
  </si>
  <si>
    <t>Mobile phone bill Feb 2020</t>
  </si>
  <si>
    <t>Mobile phone bill Mar 2020</t>
  </si>
  <si>
    <t>Mobile phone bill Apr 2020</t>
  </si>
  <si>
    <t>Mobile phone bill May 2020</t>
  </si>
  <si>
    <t>Mobile phone bill Jun 2020</t>
  </si>
  <si>
    <t>Conference dinner</t>
  </si>
  <si>
    <t>NZEI</t>
  </si>
  <si>
    <t xml:space="preserve">Waitangi Day Bledisloe Garden Reception at Government House </t>
  </si>
  <si>
    <t>Governor-General</t>
  </si>
  <si>
    <t>James Kwing Education Review Office Chief Financial Officer</t>
  </si>
  <si>
    <t>$60 estimate</t>
  </si>
  <si>
    <t xml:space="preserve">Greeneadows Intermediate School research - focus groups </t>
  </si>
  <si>
    <t xml:space="preserve">Kahukura Community of Practice meeting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</si>
</sst>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2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66">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4"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4" fillId="0" borderId="0" xfId="0" applyFont="1" applyFill="1" applyBorder="1" applyAlignment="1" applyProtection="1">
      <alignment vertical="center" wrapText="1" readingOrder="1"/>
    </xf>
    <xf numFmtId="0" fontId="13"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17" fillId="0" borderId="3" xfId="0" applyFont="1" applyFill="1" applyBorder="1" applyAlignment="1" applyProtection="1">
      <alignment vertical="center" wrapText="1" readingOrder="1"/>
    </xf>
    <xf numFmtId="0" fontId="24"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2" fillId="0" borderId="0" xfId="0" applyFont="1" applyBorder="1" applyProtection="1"/>
    <xf numFmtId="166" fontId="21" fillId="0" borderId="0" xfId="0" applyNumberFormat="1" applyFont="1" applyFill="1" applyBorder="1" applyAlignment="1" applyProtection="1">
      <alignment vertical="center" wrapText="1"/>
    </xf>
    <xf numFmtId="0" fontId="15"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0" fillId="0" borderId="0" xfId="0" applyFont="1" applyBorder="1" applyAlignment="1" applyProtection="1">
      <alignment vertical="center" wrapText="1" readingOrder="1"/>
    </xf>
    <xf numFmtId="0" fontId="16"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5" fillId="3" borderId="0" xfId="0" applyFont="1" applyFill="1" applyBorder="1" applyAlignment="1" applyProtection="1">
      <alignment vertical="center" wrapText="1" readingOrder="1"/>
    </xf>
    <xf numFmtId="0" fontId="12"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17" fillId="0" borderId="5"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center"/>
    </xf>
    <xf numFmtId="1" fontId="13" fillId="0" borderId="0" xfId="0" applyNumberFormat="1" applyFont="1" applyFill="1" applyBorder="1" applyAlignment="1" applyProtection="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0" fillId="0" borderId="0" xfId="0" applyProtection="1">
      <protection locked="0"/>
    </xf>
    <xf numFmtId="0" fontId="15" fillId="3" borderId="0" xfId="0" applyFont="1" applyFill="1" applyBorder="1" applyAlignment="1" applyProtection="1">
      <alignment vertical="center" readingOrder="1"/>
    </xf>
    <xf numFmtId="0" fontId="26" fillId="0" borderId="0" xfId="0" applyFont="1" applyBorder="1" applyProtection="1"/>
    <xf numFmtId="166" fontId="15" fillId="8" borderId="0" xfId="0" applyNumberFormat="1" applyFont="1" applyFill="1" applyBorder="1" applyAlignment="1" applyProtection="1">
      <alignment horizontal="left" vertical="center" wrapText="1"/>
    </xf>
    <xf numFmtId="1" fontId="15"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5" fillId="3" borderId="0" xfId="0" applyNumberFormat="1" applyFont="1" applyFill="1" applyBorder="1" applyAlignment="1" applyProtection="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Border="1" applyAlignment="1" applyProtection="1">
      <alignment horizontal="center" vertical="center" readingOrder="1"/>
    </xf>
    <xf numFmtId="0" fontId="16" fillId="3" borderId="0" xfId="0" applyFont="1" applyFill="1" applyBorder="1" applyAlignment="1" applyProtection="1">
      <alignment vertical="center"/>
    </xf>
    <xf numFmtId="164" fontId="16"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4" fillId="3" borderId="0" xfId="0" applyFont="1" applyFill="1" applyBorder="1" applyAlignment="1" applyProtection="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Border="1" applyAlignment="1" applyProtection="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Fill="1" applyBorder="1" applyAlignment="1" applyProtection="1">
      <alignment wrapText="1"/>
    </xf>
    <xf numFmtId="0" fontId="12" fillId="0" borderId="0" xfId="0" applyFont="1" applyProtection="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ont="1" applyFill="1" applyBorder="1" applyAlignment="1" applyProtection="1">
      <alignment vertical="center" wrapText="1"/>
      <protection locked="0"/>
    </xf>
    <xf numFmtId="0" fontId="0" fillId="9" borderId="5" xfId="0" applyFont="1" applyFill="1" applyBorder="1" applyAlignment="1" applyProtection="1">
      <alignment vertical="center" wrapText="1"/>
      <protection locked="0"/>
    </xf>
    <xf numFmtId="0" fontId="11" fillId="9" borderId="4" xfId="0" applyNumberFormat="1"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Border="1" applyAlignment="1" applyProtection="1">
      <alignment horizontal="left" vertical="center" wrapText="1"/>
    </xf>
    <xf numFmtId="0" fontId="15" fillId="3" borderId="0" xfId="0" applyFont="1" applyFill="1" applyBorder="1" applyAlignment="1" applyProtection="1">
      <alignment horizontal="left" vertical="center" readingOrder="1"/>
    </xf>
    <xf numFmtId="166" fontId="15" fillId="3" borderId="0" xfId="0" applyNumberFormat="1" applyFont="1" applyFill="1" applyBorder="1" applyAlignment="1" applyProtection="1">
      <alignment horizontal="left" vertical="center" wrapText="1"/>
    </xf>
    <xf numFmtId="1" fontId="15" fillId="3" borderId="0" xfId="0" applyNumberFormat="1" applyFont="1" applyFill="1" applyBorder="1" applyAlignment="1" applyProtection="1">
      <alignment horizontal="center" vertical="center" wrapText="1"/>
    </xf>
    <xf numFmtId="166" fontId="27" fillId="3" borderId="0" xfId="0" applyNumberFormat="1" applyFont="1" applyFill="1" applyBorder="1" applyAlignment="1" applyProtection="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0" fillId="10" borderId="4" xfId="0" applyFont="1" applyFill="1" applyBorder="1" applyAlignment="1" applyProtection="1">
      <alignment horizontal="left" vertical="center" wrapText="1"/>
      <protection locked="0"/>
    </xf>
    <xf numFmtId="0" fontId="11" fillId="10" borderId="4" xfId="0" applyNumberFormat="1"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ont="1" applyFill="1" applyBorder="1" applyAlignment="1" applyProtection="1">
      <alignment horizontal="left" vertical="center" wrapText="1"/>
      <protection locked="0"/>
    </xf>
    <xf numFmtId="0" fontId="27" fillId="3" borderId="0" xfId="0" applyFont="1" applyFill="1" applyBorder="1" applyAlignment="1" applyProtection="1">
      <alignment horizontal="center" vertical="center" wrapText="1"/>
    </xf>
    <xf numFmtId="167" fontId="11" fillId="10" borderId="3" xfId="0" applyNumberFormat="1" applyFont="1" applyFill="1" applyBorder="1" applyAlignment="1" applyProtection="1">
      <alignment horizontal="right" vertical="center"/>
      <protection locked="0"/>
    </xf>
    <xf numFmtId="0" fontId="11" fillId="0" borderId="0" xfId="0" applyFont="1" applyFill="1" applyBorder="1" applyAlignment="1" applyProtection="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Fill="1" applyBorder="1" applyAlignment="1" applyProtection="1">
      <alignment horizontal="left" vertical="center"/>
    </xf>
    <xf numFmtId="0" fontId="18" fillId="2" borderId="0" xfId="0" applyFont="1" applyFill="1" applyBorder="1" applyAlignment="1" applyProtection="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pplyProtection="1">
      <alignment horizontal="left" vertical="center" wrapText="1" readingOrder="1"/>
    </xf>
    <xf numFmtId="0" fontId="27" fillId="3" borderId="0" xfId="0" applyFont="1" applyFill="1" applyBorder="1" applyAlignment="1" applyProtection="1">
      <alignment horizontal="center" vertical="center" wrapText="1"/>
    </xf>
    <xf numFmtId="0" fontId="14"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16"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9"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6" sqref="B6:F6"/>
    </sheetView>
  </sheetViews>
  <sheetFormatPr defaultColWidth="0" defaultRowHeight="12.5" zeroHeight="1" x14ac:dyDescent="0.25"/>
  <cols>
    <col min="1" max="1" width="35.7265625" style="16" customWidth="1"/>
    <col min="2" max="2" width="21.54296875" style="16" customWidth="1"/>
    <col min="3" max="3" width="33.54296875" style="16" customWidth="1"/>
    <col min="4" max="4" width="4.453125" style="16" customWidth="1"/>
    <col min="5" max="5" width="29" style="16" customWidth="1"/>
    <col min="6" max="6" width="19" style="16" customWidth="1"/>
    <col min="7" max="7" width="42" style="16" customWidth="1"/>
    <col min="8" max="11" width="9.26953125" style="16" hidden="1" customWidth="1"/>
    <col min="12" max="16384" width="9.26953125" style="16" hidden="1"/>
  </cols>
  <sheetData>
    <row r="1" spans="1:11" ht="26.25" customHeight="1" x14ac:dyDescent="0.25">
      <c r="A1" s="149" t="s">
        <v>2</v>
      </c>
      <c r="B1" s="149"/>
      <c r="C1" s="149"/>
      <c r="D1" s="149"/>
      <c r="E1" s="149"/>
      <c r="F1" s="149"/>
      <c r="G1" s="46"/>
      <c r="H1" s="46"/>
      <c r="I1" s="46"/>
      <c r="J1" s="46"/>
      <c r="K1" s="46"/>
    </row>
    <row r="2" spans="1:11" ht="21" customHeight="1" x14ac:dyDescent="0.25">
      <c r="A2" s="4" t="s">
        <v>3</v>
      </c>
      <c r="B2" s="150" t="s">
        <v>120</v>
      </c>
      <c r="C2" s="150"/>
      <c r="D2" s="150"/>
      <c r="E2" s="150"/>
      <c r="F2" s="150"/>
      <c r="G2" s="46"/>
      <c r="H2" s="46"/>
      <c r="I2" s="46"/>
      <c r="J2" s="46"/>
      <c r="K2" s="46"/>
    </row>
    <row r="3" spans="1:11" ht="21" customHeight="1" x14ac:dyDescent="0.25">
      <c r="A3" s="4" t="s">
        <v>4</v>
      </c>
      <c r="B3" s="150" t="s">
        <v>121</v>
      </c>
      <c r="C3" s="150"/>
      <c r="D3" s="150"/>
      <c r="E3" s="150"/>
      <c r="F3" s="150"/>
      <c r="G3" s="46"/>
      <c r="H3" s="46"/>
      <c r="I3" s="46"/>
      <c r="J3" s="46"/>
      <c r="K3" s="46"/>
    </row>
    <row r="4" spans="1:11" ht="21" customHeight="1" x14ac:dyDescent="0.25">
      <c r="A4" s="4" t="s">
        <v>5</v>
      </c>
      <c r="B4" s="151">
        <v>43647</v>
      </c>
      <c r="C4" s="151"/>
      <c r="D4" s="151"/>
      <c r="E4" s="151"/>
      <c r="F4" s="151"/>
      <c r="G4" s="46"/>
      <c r="H4" s="46"/>
      <c r="I4" s="46"/>
      <c r="J4" s="46"/>
      <c r="K4" s="46"/>
    </row>
    <row r="5" spans="1:11" ht="21" customHeight="1" x14ac:dyDescent="0.25">
      <c r="A5" s="4" t="s">
        <v>6</v>
      </c>
      <c r="B5" s="151">
        <v>44012</v>
      </c>
      <c r="C5" s="151"/>
      <c r="D5" s="151"/>
      <c r="E5" s="151"/>
      <c r="F5" s="151"/>
      <c r="G5" s="46"/>
      <c r="H5" s="46"/>
      <c r="I5" s="46"/>
      <c r="J5" s="46"/>
      <c r="K5" s="46"/>
    </row>
    <row r="6" spans="1:11" ht="21" customHeight="1" x14ac:dyDescent="0.25">
      <c r="A6" s="4" t="s">
        <v>7</v>
      </c>
      <c r="B6" s="148" t="str">
        <f>IF(AND(Travel!B7&lt;&gt;A30,Hospitality!B7&lt;&gt;A30,'All other expenses'!B7&lt;&gt;A30,'Gifts and benefits'!B7&lt;&gt;A30),A31,IF(AND(Travel!B7=A30,Hospitality!B7=A30,'All other expenses'!B7=A30,'Gifts and benefits'!B7=A30),A33,A32))</f>
        <v>Data and totals checked on all sheets</v>
      </c>
      <c r="C6" s="148"/>
      <c r="D6" s="148"/>
      <c r="E6" s="148"/>
      <c r="F6" s="148"/>
      <c r="G6" s="34"/>
      <c r="H6" s="46"/>
      <c r="I6" s="46"/>
      <c r="J6" s="46"/>
      <c r="K6" s="46"/>
    </row>
    <row r="7" spans="1:11" ht="21" customHeight="1" x14ac:dyDescent="0.25">
      <c r="A7" s="4" t="s">
        <v>8</v>
      </c>
      <c r="B7" s="147" t="s">
        <v>40</v>
      </c>
      <c r="C7" s="147"/>
      <c r="D7" s="147"/>
      <c r="E7" s="147"/>
      <c r="F7" s="147"/>
      <c r="G7" s="34"/>
      <c r="H7" s="46"/>
      <c r="I7" s="46"/>
      <c r="J7" s="46"/>
      <c r="K7" s="46"/>
    </row>
    <row r="8" spans="1:11" ht="21" customHeight="1" x14ac:dyDescent="0.25">
      <c r="A8" s="4" t="s">
        <v>10</v>
      </c>
      <c r="B8" s="147" t="s">
        <v>167</v>
      </c>
      <c r="C8" s="147"/>
      <c r="D8" s="147"/>
      <c r="E8" s="147"/>
      <c r="F8" s="147"/>
      <c r="G8" s="34"/>
      <c r="H8" s="46"/>
      <c r="I8" s="46"/>
      <c r="J8" s="46"/>
      <c r="K8" s="46"/>
    </row>
    <row r="9" spans="1:11" ht="66.75" customHeight="1" x14ac:dyDescent="0.25">
      <c r="A9" s="146" t="s">
        <v>11</v>
      </c>
      <c r="B9" s="146"/>
      <c r="C9" s="146"/>
      <c r="D9" s="146"/>
      <c r="E9" s="146"/>
      <c r="F9" s="146"/>
      <c r="G9" s="34"/>
      <c r="H9" s="46"/>
      <c r="I9" s="46"/>
      <c r="J9" s="46"/>
      <c r="K9" s="46"/>
    </row>
    <row r="10" spans="1:11" s="110" customFormat="1" ht="36" customHeight="1" x14ac:dyDescent="0.3">
      <c r="A10" s="104" t="s">
        <v>12</v>
      </c>
      <c r="B10" s="105" t="s">
        <v>13</v>
      </c>
      <c r="C10" s="105" t="s">
        <v>14</v>
      </c>
      <c r="D10" s="106"/>
      <c r="E10" s="107" t="s">
        <v>1</v>
      </c>
      <c r="F10" s="108" t="s">
        <v>15</v>
      </c>
      <c r="G10" s="109"/>
      <c r="H10" s="109"/>
      <c r="I10" s="109"/>
      <c r="J10" s="109"/>
      <c r="K10" s="109"/>
    </row>
    <row r="11" spans="1:11" ht="27.75" customHeight="1" x14ac:dyDescent="0.35">
      <c r="A11" s="10" t="s">
        <v>16</v>
      </c>
      <c r="B11" s="75">
        <f>B15+B16+B17</f>
        <v>6974.1600000000008</v>
      </c>
      <c r="C11" s="82" t="str">
        <f>IF(Travel!B6="",A34,Travel!B6)</f>
        <v>Figures exclude GST</v>
      </c>
      <c r="D11" s="8"/>
      <c r="E11" s="10" t="s">
        <v>17</v>
      </c>
      <c r="F11" s="56">
        <f>'Gifts and benefits'!C25</f>
        <v>2</v>
      </c>
      <c r="G11" s="47"/>
      <c r="H11" s="47"/>
      <c r="I11" s="47"/>
      <c r="J11" s="47"/>
      <c r="K11" s="47"/>
    </row>
    <row r="12" spans="1:11" ht="27.75" customHeight="1" x14ac:dyDescent="0.35">
      <c r="A12" s="10" t="s">
        <v>0</v>
      </c>
      <c r="B12" s="75">
        <f>Hospitality!B25</f>
        <v>0</v>
      </c>
      <c r="C12" s="82" t="str">
        <f>IF(Hospitality!B6="",A34,Hospitality!B6)</f>
        <v>Figures exclude GST</v>
      </c>
      <c r="D12" s="8"/>
      <c r="E12" s="10" t="s">
        <v>18</v>
      </c>
      <c r="F12" s="56">
        <f>'Gifts and benefits'!C26</f>
        <v>0</v>
      </c>
      <c r="G12" s="47"/>
      <c r="H12" s="47"/>
      <c r="I12" s="47"/>
      <c r="J12" s="47"/>
      <c r="K12" s="47"/>
    </row>
    <row r="13" spans="1:11" ht="27.75" customHeight="1" x14ac:dyDescent="0.25">
      <c r="A13" s="10" t="s">
        <v>19</v>
      </c>
      <c r="B13" s="75">
        <f>'All other expenses'!B25</f>
        <v>264</v>
      </c>
      <c r="C13" s="82" t="str">
        <f>IF('All other expenses'!B6="",A34,'All other expenses'!B6)</f>
        <v>Figures exclude GST</v>
      </c>
      <c r="D13" s="8"/>
      <c r="E13" s="10" t="s">
        <v>20</v>
      </c>
      <c r="F13" s="56">
        <f>'Gifts and benefits'!C27</f>
        <v>2</v>
      </c>
      <c r="G13" s="46"/>
      <c r="H13" s="46"/>
      <c r="I13" s="46"/>
      <c r="J13" s="46"/>
      <c r="K13" s="46"/>
    </row>
    <row r="14" spans="1:11" ht="12.75" customHeight="1" x14ac:dyDescent="0.25">
      <c r="A14" s="9"/>
      <c r="B14" s="76"/>
      <c r="C14" s="83"/>
      <c r="D14" s="57"/>
      <c r="E14" s="8"/>
      <c r="F14" s="58"/>
      <c r="G14" s="26"/>
      <c r="H14" s="26"/>
      <c r="I14" s="26"/>
      <c r="J14" s="26"/>
      <c r="K14" s="26"/>
    </row>
    <row r="15" spans="1:11" ht="27.75" customHeight="1" x14ac:dyDescent="0.25">
      <c r="A15" s="11" t="s">
        <v>21</v>
      </c>
      <c r="B15" s="77">
        <f>Travel!B22</f>
        <v>2950.96</v>
      </c>
      <c r="C15" s="84" t="str">
        <f>C11</f>
        <v>Figures exclude GST</v>
      </c>
      <c r="D15" s="8"/>
      <c r="E15" s="8"/>
      <c r="F15" s="58"/>
      <c r="G15" s="46"/>
      <c r="H15" s="46"/>
      <c r="I15" s="46"/>
      <c r="J15" s="46"/>
      <c r="K15" s="46"/>
    </row>
    <row r="16" spans="1:11" ht="27.75" customHeight="1" x14ac:dyDescent="0.25">
      <c r="A16" s="11" t="s">
        <v>22</v>
      </c>
      <c r="B16" s="77">
        <f>Travel!B54</f>
        <v>4007.98</v>
      </c>
      <c r="C16" s="84" t="str">
        <f>C11</f>
        <v>Figures exclude GST</v>
      </c>
      <c r="D16" s="59"/>
      <c r="E16" s="8"/>
      <c r="F16" s="60"/>
      <c r="G16" s="46"/>
      <c r="H16" s="46"/>
      <c r="I16" s="46"/>
      <c r="J16" s="46"/>
      <c r="K16" s="46"/>
    </row>
    <row r="17" spans="1:11" ht="27.75" customHeight="1" x14ac:dyDescent="0.25">
      <c r="A17" s="11" t="s">
        <v>23</v>
      </c>
      <c r="B17" s="77">
        <f>Travel!B68</f>
        <v>15.22</v>
      </c>
      <c r="C17" s="84" t="str">
        <f>C11</f>
        <v>Figures exclude GST</v>
      </c>
      <c r="D17" s="8"/>
      <c r="E17" s="8"/>
      <c r="F17" s="60"/>
      <c r="G17" s="46"/>
      <c r="H17" s="46"/>
      <c r="I17" s="46"/>
      <c r="J17" s="46"/>
      <c r="K17" s="46"/>
    </row>
    <row r="18" spans="1:11" ht="27.75" customHeight="1" x14ac:dyDescent="0.3">
      <c r="A18" s="27"/>
      <c r="B18" s="22"/>
      <c r="C18" s="27"/>
      <c r="D18" s="7"/>
      <c r="E18" s="7"/>
      <c r="F18" s="61"/>
      <c r="G18" s="62"/>
      <c r="H18" s="62"/>
      <c r="I18" s="62"/>
      <c r="J18" s="62"/>
      <c r="K18" s="62"/>
    </row>
    <row r="19" spans="1:11" ht="13" x14ac:dyDescent="0.3">
      <c r="A19" s="52" t="s">
        <v>24</v>
      </c>
      <c r="B19" s="25"/>
      <c r="C19" s="26"/>
      <c r="D19" s="27"/>
      <c r="E19" s="27"/>
      <c r="F19" s="27"/>
      <c r="G19" s="27"/>
      <c r="H19" s="27"/>
      <c r="I19" s="27"/>
      <c r="J19" s="27"/>
      <c r="K19" s="27"/>
    </row>
    <row r="20" spans="1:11" x14ac:dyDescent="0.25">
      <c r="A20" s="23" t="s">
        <v>25</v>
      </c>
      <c r="B20" s="53"/>
      <c r="C20" s="53"/>
      <c r="D20" s="26"/>
      <c r="E20" s="26"/>
      <c r="F20" s="26"/>
      <c r="G20" s="27"/>
      <c r="H20" s="27"/>
      <c r="I20" s="27"/>
      <c r="J20" s="27"/>
      <c r="K20" s="27"/>
    </row>
    <row r="21" spans="1:11" ht="12.65" customHeight="1" x14ac:dyDescent="0.25">
      <c r="A21" s="23" t="s">
        <v>26</v>
      </c>
      <c r="B21" s="53"/>
      <c r="C21" s="53"/>
      <c r="D21" s="20"/>
      <c r="E21" s="27"/>
      <c r="F21" s="27"/>
      <c r="G21" s="27"/>
      <c r="H21" s="27"/>
      <c r="I21" s="27"/>
      <c r="J21" s="27"/>
      <c r="K21" s="27"/>
    </row>
    <row r="22" spans="1:11" ht="12.65" customHeight="1" x14ac:dyDescent="0.25">
      <c r="A22" s="23" t="s">
        <v>27</v>
      </c>
      <c r="B22" s="53"/>
      <c r="C22" s="53"/>
      <c r="D22" s="20"/>
      <c r="E22" s="27"/>
      <c r="F22" s="27"/>
      <c r="G22" s="27"/>
      <c r="H22" s="27"/>
      <c r="I22" s="27"/>
      <c r="J22" s="27"/>
      <c r="K22" s="27"/>
    </row>
    <row r="23" spans="1:11" ht="12.65" customHeight="1" x14ac:dyDescent="0.25">
      <c r="A23" s="23" t="s">
        <v>28</v>
      </c>
      <c r="B23" s="53"/>
      <c r="C23" s="53"/>
      <c r="D23" s="20"/>
      <c r="E23" s="27"/>
      <c r="F23" s="27"/>
      <c r="G23" s="27"/>
      <c r="H23" s="27"/>
      <c r="I23" s="27"/>
      <c r="J23" s="27"/>
      <c r="K23" s="27"/>
    </row>
    <row r="24" spans="1:11" x14ac:dyDescent="0.25">
      <c r="A24" s="40"/>
      <c r="B24" s="27"/>
      <c r="C24" s="27"/>
      <c r="D24" s="27"/>
      <c r="E24" s="27"/>
      <c r="F24" s="46"/>
      <c r="G24" s="46"/>
      <c r="H24" s="46"/>
      <c r="I24" s="46"/>
      <c r="J24" s="46"/>
      <c r="K24" s="46"/>
    </row>
    <row r="25" spans="1:11" ht="13" hidden="1" x14ac:dyDescent="0.3">
      <c r="A25" s="14" t="s">
        <v>29</v>
      </c>
      <c r="B25" s="15"/>
      <c r="C25" s="15"/>
      <c r="D25" s="15"/>
      <c r="E25" s="15"/>
      <c r="F25" s="15"/>
      <c r="G25" s="46"/>
      <c r="H25" s="46"/>
      <c r="I25" s="46"/>
      <c r="J25" s="46"/>
      <c r="K25" s="46"/>
    </row>
    <row r="26" spans="1:11" ht="12.75" hidden="1" customHeight="1" x14ac:dyDescent="0.25">
      <c r="A26" s="13" t="s">
        <v>30</v>
      </c>
      <c r="B26" s="6"/>
      <c r="C26" s="6"/>
      <c r="D26" s="13"/>
      <c r="E26" s="13"/>
      <c r="F26" s="13"/>
      <c r="G26" s="46"/>
      <c r="H26" s="46"/>
      <c r="I26" s="46"/>
      <c r="J26" s="46"/>
      <c r="K26" s="46"/>
    </row>
    <row r="27" spans="1:11" hidden="1" x14ac:dyDescent="0.25">
      <c r="A27" s="12" t="s">
        <v>31</v>
      </c>
      <c r="B27" s="12"/>
      <c r="C27" s="12"/>
      <c r="D27" s="12"/>
      <c r="E27" s="12"/>
      <c r="F27" s="12"/>
      <c r="G27" s="46"/>
      <c r="H27" s="46"/>
      <c r="I27" s="46"/>
      <c r="J27" s="46"/>
      <c r="K27" s="46"/>
    </row>
    <row r="28" spans="1:11" hidden="1" x14ac:dyDescent="0.25">
      <c r="A28" s="12" t="s">
        <v>32</v>
      </c>
      <c r="B28" s="12"/>
      <c r="C28" s="12"/>
      <c r="D28" s="12"/>
      <c r="E28" s="12"/>
      <c r="F28" s="12"/>
      <c r="G28" s="46"/>
      <c r="H28" s="46"/>
      <c r="I28" s="46"/>
      <c r="J28" s="46"/>
      <c r="K28" s="46"/>
    </row>
    <row r="29" spans="1:11" hidden="1" x14ac:dyDescent="0.25">
      <c r="A29" s="13" t="s">
        <v>33</v>
      </c>
      <c r="B29" s="13"/>
      <c r="C29" s="13"/>
      <c r="D29" s="13"/>
      <c r="E29" s="13"/>
      <c r="F29" s="13"/>
      <c r="G29" s="46"/>
      <c r="H29" s="46"/>
      <c r="I29" s="46"/>
      <c r="J29" s="46"/>
      <c r="K29" s="46"/>
    </row>
    <row r="30" spans="1:11" hidden="1" x14ac:dyDescent="0.25">
      <c r="A30" s="13" t="s">
        <v>34</v>
      </c>
      <c r="B30" s="13"/>
      <c r="C30" s="13"/>
      <c r="D30" s="13"/>
      <c r="E30" s="13"/>
      <c r="F30" s="13"/>
      <c r="G30" s="46"/>
      <c r="H30" s="46"/>
      <c r="I30" s="46"/>
      <c r="J30" s="46"/>
      <c r="K30" s="46"/>
    </row>
    <row r="31" spans="1:11" hidden="1" x14ac:dyDescent="0.25">
      <c r="A31" s="12" t="s">
        <v>35</v>
      </c>
      <c r="B31" s="12"/>
      <c r="C31" s="12"/>
      <c r="D31" s="12"/>
      <c r="E31" s="12"/>
      <c r="F31" s="12"/>
      <c r="G31" s="46"/>
      <c r="H31" s="46"/>
      <c r="I31" s="46"/>
      <c r="J31" s="46"/>
      <c r="K31" s="46"/>
    </row>
    <row r="32" spans="1:11" hidden="1" x14ac:dyDescent="0.25">
      <c r="A32" s="12" t="s">
        <v>36</v>
      </c>
      <c r="B32" s="12"/>
      <c r="C32" s="12"/>
      <c r="D32" s="12"/>
      <c r="E32" s="12"/>
      <c r="F32" s="12"/>
      <c r="G32" s="46"/>
      <c r="H32" s="46"/>
      <c r="I32" s="46"/>
      <c r="J32" s="46"/>
      <c r="K32" s="46"/>
    </row>
    <row r="33" spans="1:11" hidden="1" x14ac:dyDescent="0.25">
      <c r="A33" s="12" t="s">
        <v>37</v>
      </c>
      <c r="B33" s="12"/>
      <c r="C33" s="12"/>
      <c r="D33" s="12"/>
      <c r="E33" s="12"/>
      <c r="F33" s="12"/>
      <c r="G33" s="46"/>
      <c r="H33" s="46"/>
      <c r="I33" s="46"/>
      <c r="J33" s="46"/>
      <c r="K33" s="46"/>
    </row>
    <row r="34" spans="1:11" hidden="1" x14ac:dyDescent="0.25">
      <c r="A34" s="13" t="s">
        <v>38</v>
      </c>
      <c r="B34" s="13"/>
      <c r="C34" s="13"/>
      <c r="D34" s="13"/>
      <c r="E34" s="13"/>
      <c r="F34" s="13"/>
      <c r="G34" s="46"/>
      <c r="H34" s="46"/>
      <c r="I34" s="46"/>
      <c r="J34" s="46"/>
      <c r="K34" s="46"/>
    </row>
    <row r="35" spans="1:11" hidden="1" x14ac:dyDescent="0.25">
      <c r="A35" s="13" t="s">
        <v>39</v>
      </c>
      <c r="B35" s="13"/>
      <c r="C35" s="13"/>
      <c r="D35" s="13"/>
      <c r="E35" s="13"/>
      <c r="F35" s="13"/>
      <c r="G35" s="46"/>
      <c r="H35" s="46"/>
      <c r="I35" s="46"/>
      <c r="J35" s="46"/>
      <c r="K35" s="46"/>
    </row>
    <row r="36" spans="1:11" hidden="1" x14ac:dyDescent="0.25">
      <c r="A36" s="80" t="s">
        <v>9</v>
      </c>
      <c r="B36" s="79"/>
      <c r="C36" s="79"/>
      <c r="D36" s="79"/>
      <c r="E36" s="79"/>
      <c r="F36" s="79"/>
      <c r="G36" s="46"/>
      <c r="H36" s="46"/>
      <c r="I36" s="46"/>
      <c r="J36" s="46"/>
      <c r="K36" s="46"/>
    </row>
    <row r="37" spans="1:11" hidden="1" x14ac:dyDescent="0.25">
      <c r="A37" s="80" t="s">
        <v>40</v>
      </c>
      <c r="B37" s="79"/>
      <c r="C37" s="79"/>
      <c r="D37" s="79"/>
      <c r="E37" s="79"/>
      <c r="F37" s="79"/>
      <c r="G37" s="46"/>
      <c r="H37" s="46"/>
      <c r="I37" s="46"/>
      <c r="J37" s="46"/>
      <c r="K37" s="46"/>
    </row>
    <row r="38" spans="1:11" hidden="1" x14ac:dyDescent="0.25">
      <c r="A38" s="80" t="s">
        <v>119</v>
      </c>
      <c r="B38" s="79"/>
      <c r="C38" s="79"/>
      <c r="D38" s="79"/>
      <c r="E38" s="79"/>
      <c r="F38" s="79"/>
      <c r="G38" s="46"/>
      <c r="H38" s="46"/>
      <c r="I38" s="46"/>
      <c r="J38" s="46"/>
      <c r="K38" s="46"/>
    </row>
    <row r="39" spans="1:11" hidden="1" x14ac:dyDescent="0.25">
      <c r="A39" s="63" t="s">
        <v>41</v>
      </c>
      <c r="B39" s="5"/>
      <c r="C39" s="5"/>
      <c r="D39" s="5"/>
      <c r="E39" s="5"/>
      <c r="F39" s="5"/>
      <c r="G39" s="46"/>
      <c r="H39" s="46"/>
      <c r="I39" s="46"/>
      <c r="J39" s="46"/>
      <c r="K39" s="46"/>
    </row>
    <row r="40" spans="1:11" hidden="1" x14ac:dyDescent="0.25">
      <c r="A40" s="64" t="s">
        <v>42</v>
      </c>
      <c r="B40" s="5"/>
      <c r="C40" s="5"/>
      <c r="D40" s="5"/>
      <c r="E40" s="5"/>
      <c r="F40" s="5"/>
      <c r="G40" s="46"/>
      <c r="H40" s="46"/>
      <c r="I40" s="46"/>
      <c r="J40" s="46"/>
      <c r="K40" s="46"/>
    </row>
    <row r="41" spans="1:11" hidden="1" x14ac:dyDescent="0.25">
      <c r="A41" s="64" t="s">
        <v>43</v>
      </c>
      <c r="B41" s="5"/>
      <c r="C41" s="5"/>
      <c r="D41" s="5"/>
      <c r="E41" s="5"/>
      <c r="F41" s="5"/>
      <c r="G41" s="46"/>
      <c r="H41" s="46"/>
      <c r="I41" s="46"/>
      <c r="J41" s="46"/>
      <c r="K41" s="46"/>
    </row>
    <row r="42" spans="1:11" hidden="1" x14ac:dyDescent="0.25">
      <c r="A42" s="64" t="s">
        <v>44</v>
      </c>
      <c r="B42" s="5"/>
      <c r="C42" s="5"/>
      <c r="D42" s="5"/>
      <c r="E42" s="5"/>
      <c r="F42" s="5"/>
      <c r="G42" s="46"/>
      <c r="H42" s="46"/>
      <c r="I42" s="46"/>
      <c r="J42" s="46"/>
      <c r="K42" s="46"/>
    </row>
    <row r="43" spans="1:11" hidden="1" x14ac:dyDescent="0.25">
      <c r="A43" s="64" t="s">
        <v>45</v>
      </c>
      <c r="B43" s="5"/>
      <c r="C43" s="5"/>
      <c r="D43" s="5"/>
      <c r="E43" s="5"/>
      <c r="F43" s="5"/>
      <c r="G43" s="46"/>
      <c r="H43" s="46"/>
      <c r="I43" s="46"/>
      <c r="J43" s="46"/>
      <c r="K43" s="46"/>
    </row>
    <row r="44" spans="1:11" hidden="1" x14ac:dyDescent="0.25">
      <c r="A44" s="64" t="s">
        <v>46</v>
      </c>
      <c r="B44" s="5"/>
      <c r="C44" s="5"/>
      <c r="D44" s="5"/>
      <c r="E44" s="5"/>
      <c r="F44" s="5"/>
      <c r="G44" s="46"/>
      <c r="H44" s="46"/>
      <c r="I44" s="46"/>
      <c r="J44" s="46"/>
      <c r="K44" s="46"/>
    </row>
    <row r="45" spans="1:11" hidden="1" x14ac:dyDescent="0.25">
      <c r="A45" s="81" t="s">
        <v>47</v>
      </c>
      <c r="B45" s="79"/>
      <c r="C45" s="79"/>
      <c r="D45" s="79"/>
      <c r="E45" s="79"/>
      <c r="F45" s="79"/>
      <c r="G45" s="46"/>
      <c r="H45" s="46"/>
      <c r="I45" s="46"/>
      <c r="J45" s="46"/>
      <c r="K45" s="46"/>
    </row>
    <row r="46" spans="1:11" hidden="1" x14ac:dyDescent="0.25">
      <c r="A46" s="79" t="s">
        <v>48</v>
      </c>
      <c r="B46" s="79"/>
      <c r="C46" s="79"/>
      <c r="D46" s="79"/>
      <c r="E46" s="79"/>
      <c r="F46" s="79"/>
      <c r="G46" s="46"/>
      <c r="H46" s="46"/>
      <c r="I46" s="46"/>
      <c r="J46" s="46"/>
      <c r="K46" s="46"/>
    </row>
    <row r="47" spans="1:11" hidden="1" x14ac:dyDescent="0.25">
      <c r="A47" s="65">
        <v>-20000</v>
      </c>
      <c r="B47" s="5"/>
      <c r="C47" s="5"/>
      <c r="D47" s="5"/>
      <c r="E47" s="5"/>
      <c r="F47" s="5"/>
      <c r="G47" s="46"/>
      <c r="H47" s="46"/>
      <c r="I47" s="46"/>
      <c r="J47" s="46"/>
      <c r="K47" s="46"/>
    </row>
    <row r="48" spans="1:11" ht="25" hidden="1" x14ac:dyDescent="0.25">
      <c r="A48" s="98" t="s">
        <v>49</v>
      </c>
      <c r="B48" s="79"/>
      <c r="C48" s="79"/>
      <c r="D48" s="79"/>
      <c r="E48" s="79"/>
      <c r="F48" s="79"/>
      <c r="G48" s="46"/>
      <c r="H48" s="46"/>
      <c r="I48" s="46"/>
      <c r="J48" s="46"/>
      <c r="K48" s="46"/>
    </row>
    <row r="49" spans="1:11" ht="25" hidden="1" x14ac:dyDescent="0.25">
      <c r="A49" s="98" t="s">
        <v>50</v>
      </c>
      <c r="B49" s="79"/>
      <c r="C49" s="79"/>
      <c r="D49" s="79"/>
      <c r="E49" s="79"/>
      <c r="F49" s="79"/>
      <c r="G49" s="46"/>
      <c r="H49" s="46"/>
      <c r="I49" s="46"/>
      <c r="J49" s="46"/>
      <c r="K49" s="46"/>
    </row>
    <row r="50" spans="1:11" ht="25" hidden="1" x14ac:dyDescent="0.25">
      <c r="A50" s="99" t="s">
        <v>51</v>
      </c>
      <c r="B50" s="5"/>
      <c r="C50" s="5"/>
      <c r="D50" s="5"/>
      <c r="E50" s="5"/>
      <c r="F50" s="5"/>
      <c r="G50" s="46"/>
      <c r="H50" s="46"/>
      <c r="I50" s="46"/>
      <c r="J50" s="46"/>
      <c r="K50" s="46"/>
    </row>
    <row r="51" spans="1:11" ht="25" hidden="1" x14ac:dyDescent="0.25">
      <c r="A51" s="99" t="s">
        <v>52</v>
      </c>
      <c r="B51" s="5"/>
      <c r="C51" s="5"/>
      <c r="D51" s="5"/>
      <c r="E51" s="5"/>
      <c r="F51" s="5"/>
      <c r="G51" s="46"/>
      <c r="H51" s="46"/>
      <c r="I51" s="46"/>
      <c r="J51" s="46"/>
      <c r="K51" s="46"/>
    </row>
    <row r="52" spans="1:11" ht="37.5" hidden="1" x14ac:dyDescent="0.3">
      <c r="A52" s="99" t="s">
        <v>53</v>
      </c>
      <c r="B52" s="89"/>
      <c r="C52" s="89"/>
      <c r="D52" s="97"/>
      <c r="E52" s="66"/>
      <c r="F52" s="66"/>
      <c r="G52" s="46"/>
      <c r="H52" s="46"/>
      <c r="I52" s="46"/>
      <c r="J52" s="46"/>
      <c r="K52" s="46"/>
    </row>
    <row r="53" spans="1:11" ht="13" hidden="1" x14ac:dyDescent="0.3">
      <c r="A53" s="94" t="s">
        <v>54</v>
      </c>
      <c r="B53" s="95"/>
      <c r="C53" s="95"/>
      <c r="D53" s="88"/>
      <c r="E53" s="67"/>
      <c r="F53" s="67" t="b">
        <v>1</v>
      </c>
      <c r="G53" s="46"/>
      <c r="H53" s="46"/>
      <c r="I53" s="46"/>
      <c r="J53" s="46"/>
      <c r="K53" s="46"/>
    </row>
    <row r="54" spans="1:11" ht="13" hidden="1" x14ac:dyDescent="0.3">
      <c r="A54" s="96" t="s">
        <v>55</v>
      </c>
      <c r="B54" s="94"/>
      <c r="C54" s="94"/>
      <c r="D54" s="94"/>
      <c r="E54" s="67"/>
      <c r="F54" s="67" t="b">
        <v>0</v>
      </c>
      <c r="G54" s="46"/>
      <c r="H54" s="46"/>
      <c r="I54" s="46"/>
      <c r="J54" s="46"/>
      <c r="K54" s="46"/>
    </row>
    <row r="55" spans="1:11" ht="13" hidden="1" x14ac:dyDescent="0.25">
      <c r="A55" s="100"/>
      <c r="B55" s="90">
        <f>COUNT(Travel!B12:B21)</f>
        <v>3</v>
      </c>
      <c r="C55" s="90"/>
      <c r="D55" s="90">
        <f>COUNTIF(Travel!D12:D21,"*")</f>
        <v>3</v>
      </c>
      <c r="E55" s="91"/>
      <c r="F55" s="91" t="b">
        <f>MIN(B55,D55)=MAX(B55,D55)</f>
        <v>1</v>
      </c>
      <c r="G55" s="46"/>
      <c r="H55" s="46"/>
      <c r="I55" s="46"/>
      <c r="J55" s="46"/>
      <c r="K55" s="46"/>
    </row>
    <row r="56" spans="1:11" ht="13" hidden="1" x14ac:dyDescent="0.25">
      <c r="A56" s="100" t="s">
        <v>56</v>
      </c>
      <c r="B56" s="90">
        <f>COUNT(Travel!B26:B53)</f>
        <v>16</v>
      </c>
      <c r="C56" s="90"/>
      <c r="D56" s="90">
        <f>COUNTIF(Travel!D26:D53,"*")</f>
        <v>16</v>
      </c>
      <c r="E56" s="91"/>
      <c r="F56" s="91" t="b">
        <f>MIN(B56,D56)=MAX(B56,D56)</f>
        <v>1</v>
      </c>
    </row>
    <row r="57" spans="1:11" ht="13" hidden="1" x14ac:dyDescent="0.3">
      <c r="A57" s="101"/>
      <c r="B57" s="90">
        <f>COUNT(Travel!B58:B67)</f>
        <v>1</v>
      </c>
      <c r="C57" s="90"/>
      <c r="D57" s="90">
        <f>COUNTIF(Travel!D58:D67,"*")</f>
        <v>1</v>
      </c>
      <c r="E57" s="91"/>
      <c r="F57" s="91" t="b">
        <f>MIN(B57,D57)=MAX(B57,D57)</f>
        <v>1</v>
      </c>
    </row>
    <row r="58" spans="1:11" ht="13" hidden="1" x14ac:dyDescent="0.3">
      <c r="A58" s="102" t="s">
        <v>57</v>
      </c>
      <c r="B58" s="92">
        <f>COUNT(Hospitality!B11:B24)</f>
        <v>0</v>
      </c>
      <c r="C58" s="92"/>
      <c r="D58" s="92">
        <f>COUNTIF(Hospitality!D11:D24,"*")</f>
        <v>0</v>
      </c>
      <c r="E58" s="93"/>
      <c r="F58" s="93" t="b">
        <f>MIN(B58,D58)=MAX(B58,D58)</f>
        <v>1</v>
      </c>
    </row>
    <row r="59" spans="1:11" ht="13" hidden="1" x14ac:dyDescent="0.3">
      <c r="A59" s="103" t="s">
        <v>58</v>
      </c>
      <c r="B59" s="91">
        <f>COUNT('All other expenses'!B11:B24)</f>
        <v>12</v>
      </c>
      <c r="C59" s="91"/>
      <c r="D59" s="91">
        <f>COUNTIF('All other expenses'!D11:D24,"*")</f>
        <v>12</v>
      </c>
      <c r="E59" s="91"/>
      <c r="F59" s="91" t="b">
        <f>MIN(B59,D59)=MAX(B59,D59)</f>
        <v>1</v>
      </c>
    </row>
    <row r="60" spans="1:11" ht="13" hidden="1" x14ac:dyDescent="0.3">
      <c r="A60" s="102" t="s">
        <v>59</v>
      </c>
      <c r="B60" s="92">
        <f>COUNTIF('Gifts and benefits'!B11:B24,"*")</f>
        <v>2</v>
      </c>
      <c r="C60" s="92">
        <f>COUNTIF('Gifts and benefits'!C11:C24,"*")</f>
        <v>2</v>
      </c>
      <c r="D60" s="92"/>
      <c r="E60" s="92">
        <f>COUNTA('Gifts and benefits'!E11:E24)</f>
        <v>2</v>
      </c>
      <c r="F60" s="93" t="b">
        <f>MIN(B60,C60,E60)=MAX(B60,C60,E60)</f>
        <v>1</v>
      </c>
    </row>
    <row r="61" spans="1:11" x14ac:dyDescent="0.25"/>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01"/>
  <sheetViews>
    <sheetView zoomScaleNormal="100" workbookViewId="0">
      <selection activeCell="B7" sqref="B7:E7"/>
    </sheetView>
  </sheetViews>
  <sheetFormatPr defaultColWidth="0" defaultRowHeight="12.5" zeroHeight="1" x14ac:dyDescent="0.25"/>
  <cols>
    <col min="1" max="1" width="35.7265625" style="16" customWidth="1"/>
    <col min="2" max="2" width="14.26953125" style="16" customWidth="1"/>
    <col min="3" max="3" width="71.453125" style="16" customWidth="1"/>
    <col min="4" max="4" width="50" style="16" customWidth="1"/>
    <col min="5" max="5" width="21.453125" style="16" customWidth="1"/>
    <col min="6" max="6" width="37.54296875" style="16" customWidth="1"/>
    <col min="7" max="9" width="9.26953125" style="16" hidden="1" customWidth="1"/>
    <col min="10" max="13" width="0" style="16" hidden="1" customWidth="1"/>
    <col min="14" max="16384" width="9.26953125" style="16" hidden="1"/>
  </cols>
  <sheetData>
    <row r="1" spans="1:6" ht="26.25" customHeight="1" x14ac:dyDescent="0.25">
      <c r="A1" s="149" t="s">
        <v>60</v>
      </c>
      <c r="B1" s="149"/>
      <c r="C1" s="149"/>
      <c r="D1" s="149"/>
      <c r="E1" s="149"/>
      <c r="F1" s="46"/>
    </row>
    <row r="2" spans="1:6" ht="21" customHeight="1" x14ac:dyDescent="0.25">
      <c r="A2" s="4" t="s">
        <v>3</v>
      </c>
      <c r="B2" s="152" t="str">
        <f>'Summary and sign-off'!B2:F2</f>
        <v>Education Review Office</v>
      </c>
      <c r="C2" s="152"/>
      <c r="D2" s="152"/>
      <c r="E2" s="152"/>
      <c r="F2" s="46"/>
    </row>
    <row r="3" spans="1:6" ht="21" customHeight="1" x14ac:dyDescent="0.25">
      <c r="A3" s="4" t="s">
        <v>61</v>
      </c>
      <c r="B3" s="152" t="str">
        <f>'Summary and sign-off'!B3:F3</f>
        <v>Nicholas Pole</v>
      </c>
      <c r="C3" s="152"/>
      <c r="D3" s="152"/>
      <c r="E3" s="152"/>
      <c r="F3" s="46"/>
    </row>
    <row r="4" spans="1:6" ht="21" customHeight="1" x14ac:dyDescent="0.25">
      <c r="A4" s="4" t="s">
        <v>62</v>
      </c>
      <c r="B4" s="152">
        <f>'Summary and sign-off'!B4:F4</f>
        <v>43647</v>
      </c>
      <c r="C4" s="152"/>
      <c r="D4" s="152"/>
      <c r="E4" s="152"/>
      <c r="F4" s="46"/>
    </row>
    <row r="5" spans="1:6" ht="21" customHeight="1" x14ac:dyDescent="0.25">
      <c r="A5" s="4" t="s">
        <v>63</v>
      </c>
      <c r="B5" s="152">
        <f>'Summary and sign-off'!B5:F5</f>
        <v>44012</v>
      </c>
      <c r="C5" s="152"/>
      <c r="D5" s="152"/>
      <c r="E5" s="152"/>
      <c r="F5" s="46"/>
    </row>
    <row r="6" spans="1:6" ht="21" customHeight="1" x14ac:dyDescent="0.25">
      <c r="A6" s="4" t="s">
        <v>64</v>
      </c>
      <c r="B6" s="147" t="s">
        <v>32</v>
      </c>
      <c r="C6" s="147"/>
      <c r="D6" s="147"/>
      <c r="E6" s="147"/>
      <c r="F6" s="46"/>
    </row>
    <row r="7" spans="1:6" ht="21" customHeight="1" x14ac:dyDescent="0.25">
      <c r="A7" s="4" t="s">
        <v>7</v>
      </c>
      <c r="B7" s="147" t="s">
        <v>34</v>
      </c>
      <c r="C7" s="147"/>
      <c r="D7" s="147"/>
      <c r="E7" s="147"/>
      <c r="F7" s="46"/>
    </row>
    <row r="8" spans="1:6" ht="36" customHeight="1" x14ac:dyDescent="0.3">
      <c r="A8" s="155" t="s">
        <v>65</v>
      </c>
      <c r="B8" s="156"/>
      <c r="C8" s="156"/>
      <c r="D8" s="156"/>
      <c r="E8" s="156"/>
      <c r="F8" s="22"/>
    </row>
    <row r="9" spans="1:6" ht="36" customHeight="1" x14ac:dyDescent="0.3">
      <c r="A9" s="157" t="s">
        <v>66</v>
      </c>
      <c r="B9" s="158"/>
      <c r="C9" s="158"/>
      <c r="D9" s="158"/>
      <c r="E9" s="158"/>
      <c r="F9" s="22"/>
    </row>
    <row r="10" spans="1:6" ht="24.75" customHeight="1" x14ac:dyDescent="0.35">
      <c r="A10" s="154" t="s">
        <v>67</v>
      </c>
      <c r="B10" s="159"/>
      <c r="C10" s="154"/>
      <c r="D10" s="154"/>
      <c r="E10" s="154"/>
      <c r="F10" s="47"/>
    </row>
    <row r="11" spans="1:6" ht="27" customHeight="1" x14ac:dyDescent="0.25">
      <c r="A11" s="35" t="s">
        <v>68</v>
      </c>
      <c r="B11" s="35" t="s">
        <v>69</v>
      </c>
      <c r="C11" s="35" t="s">
        <v>70</v>
      </c>
      <c r="D11" s="35" t="s">
        <v>71</v>
      </c>
      <c r="E11" s="35" t="s">
        <v>72</v>
      </c>
      <c r="F11" s="48"/>
    </row>
    <row r="12" spans="1:6" s="68" customFormat="1" hidden="1" x14ac:dyDescent="0.25">
      <c r="A12" s="111"/>
      <c r="B12" s="112"/>
      <c r="C12" s="113"/>
      <c r="D12" s="113"/>
      <c r="E12" s="114"/>
      <c r="F12" s="1"/>
    </row>
    <row r="13" spans="1:6" s="68" customFormat="1" ht="25" x14ac:dyDescent="0.25">
      <c r="A13" s="145" t="s">
        <v>122</v>
      </c>
      <c r="B13" s="134">
        <v>1879</v>
      </c>
      <c r="C13" s="135" t="s">
        <v>123</v>
      </c>
      <c r="D13" s="135" t="s">
        <v>124</v>
      </c>
      <c r="E13" s="136" t="s">
        <v>125</v>
      </c>
      <c r="F13" s="1"/>
    </row>
    <row r="14" spans="1:6" s="68" customFormat="1" ht="25" x14ac:dyDescent="0.25">
      <c r="A14" s="145" t="s">
        <v>122</v>
      </c>
      <c r="B14" s="134">
        <v>1046.31</v>
      </c>
      <c r="C14" s="135" t="s">
        <v>126</v>
      </c>
      <c r="D14" s="135" t="s">
        <v>127</v>
      </c>
      <c r="E14" s="136" t="s">
        <v>125</v>
      </c>
      <c r="F14" s="1"/>
    </row>
    <row r="15" spans="1:6" s="68" customFormat="1" ht="25" x14ac:dyDescent="0.25">
      <c r="A15" s="133">
        <v>43742</v>
      </c>
      <c r="B15" s="134">
        <v>25.65</v>
      </c>
      <c r="C15" s="135" t="s">
        <v>126</v>
      </c>
      <c r="D15" s="135" t="s">
        <v>128</v>
      </c>
      <c r="E15" s="136" t="s">
        <v>129</v>
      </c>
      <c r="F15" s="1"/>
    </row>
    <row r="16" spans="1:6" s="68" customFormat="1" x14ac:dyDescent="0.25">
      <c r="A16" s="133"/>
      <c r="B16" s="134"/>
      <c r="C16" s="135"/>
      <c r="D16" s="135"/>
      <c r="E16" s="136"/>
      <c r="F16" s="1"/>
    </row>
    <row r="17" spans="1:6" s="68" customFormat="1" x14ac:dyDescent="0.25">
      <c r="A17" s="133"/>
      <c r="B17" s="134"/>
      <c r="C17" s="135"/>
      <c r="D17" s="135"/>
      <c r="E17" s="136"/>
      <c r="F17" s="1"/>
    </row>
    <row r="18" spans="1:6" s="68" customFormat="1" ht="12.75" customHeight="1" x14ac:dyDescent="0.25">
      <c r="A18" s="133"/>
      <c r="B18" s="134"/>
      <c r="C18" s="135"/>
      <c r="D18" s="135"/>
      <c r="E18" s="136"/>
      <c r="F18" s="1"/>
    </row>
    <row r="19" spans="1:6" s="68" customFormat="1" x14ac:dyDescent="0.25">
      <c r="A19" s="137"/>
      <c r="B19" s="134"/>
      <c r="C19" s="135"/>
      <c r="D19" s="135"/>
      <c r="E19" s="136"/>
      <c r="F19" s="1"/>
    </row>
    <row r="20" spans="1:6" s="68" customFormat="1" x14ac:dyDescent="0.25">
      <c r="A20" s="137"/>
      <c r="B20" s="134"/>
      <c r="C20" s="135"/>
      <c r="D20" s="135"/>
      <c r="E20" s="136"/>
      <c r="F20" s="1"/>
    </row>
    <row r="21" spans="1:6" s="68" customFormat="1" hidden="1" x14ac:dyDescent="0.25">
      <c r="A21" s="120"/>
      <c r="B21" s="121"/>
      <c r="C21" s="122"/>
      <c r="D21" s="122"/>
      <c r="E21" s="123"/>
      <c r="F21" s="1"/>
    </row>
    <row r="22" spans="1:6" ht="19.5" customHeight="1" x14ac:dyDescent="0.25">
      <c r="A22" s="86" t="s">
        <v>73</v>
      </c>
      <c r="B22" s="87">
        <f>SUM(B12:B21)</f>
        <v>2950.96</v>
      </c>
      <c r="C22" s="144" t="str">
        <f>IF(SUBTOTAL(3,B12:B21)=SUBTOTAL(103,B12:B21),'Summary and sign-off'!$A$48,'Summary and sign-off'!$A$49)</f>
        <v>Check - there are no hidden rows with data</v>
      </c>
      <c r="D22" s="153" t="str">
        <f>IF('Summary and sign-off'!F55='Summary and sign-off'!F54,'Summary and sign-off'!A51,'Summary and sign-off'!A50)</f>
        <v>Check - each entry provides sufficient information</v>
      </c>
      <c r="E22" s="153"/>
      <c r="F22" s="46"/>
    </row>
    <row r="23" spans="1:6" ht="10.5" customHeight="1" x14ac:dyDescent="0.3">
      <c r="A23" s="27"/>
      <c r="B23" s="22"/>
      <c r="C23" s="27"/>
      <c r="D23" s="27"/>
      <c r="E23" s="27"/>
      <c r="F23" s="27"/>
    </row>
    <row r="24" spans="1:6" ht="24.75" customHeight="1" x14ac:dyDescent="0.35">
      <c r="A24" s="154" t="s">
        <v>74</v>
      </c>
      <c r="B24" s="154"/>
      <c r="C24" s="154"/>
      <c r="D24" s="154"/>
      <c r="E24" s="154"/>
      <c r="F24" s="47"/>
    </row>
    <row r="25" spans="1:6" ht="27" customHeight="1" x14ac:dyDescent="0.25">
      <c r="A25" s="35" t="s">
        <v>68</v>
      </c>
      <c r="B25" s="35" t="s">
        <v>13</v>
      </c>
      <c r="C25" s="35" t="s">
        <v>75</v>
      </c>
      <c r="D25" s="35" t="s">
        <v>71</v>
      </c>
      <c r="E25" s="35" t="s">
        <v>72</v>
      </c>
      <c r="F25" s="48"/>
    </row>
    <row r="26" spans="1:6" s="68" customFormat="1" hidden="1" x14ac:dyDescent="0.25">
      <c r="A26" s="111"/>
      <c r="B26" s="112"/>
      <c r="C26" s="113"/>
      <c r="D26" s="113"/>
      <c r="E26" s="114"/>
      <c r="F26" s="1"/>
    </row>
    <row r="27" spans="1:6" s="68" customFormat="1" x14ac:dyDescent="0.25">
      <c r="A27" s="145">
        <v>43696</v>
      </c>
      <c r="B27" s="134">
        <v>240.35</v>
      </c>
      <c r="C27" s="135" t="s">
        <v>169</v>
      </c>
      <c r="D27" s="135" t="s">
        <v>124</v>
      </c>
      <c r="E27" s="136" t="s">
        <v>130</v>
      </c>
      <c r="F27" s="1"/>
    </row>
    <row r="28" spans="1:6" s="68" customFormat="1" x14ac:dyDescent="0.25">
      <c r="A28" s="145">
        <v>43696</v>
      </c>
      <c r="B28" s="134">
        <v>24.87</v>
      </c>
      <c r="C28" s="135" t="s">
        <v>169</v>
      </c>
      <c r="D28" s="135" t="s">
        <v>128</v>
      </c>
      <c r="E28" s="136" t="s">
        <v>129</v>
      </c>
      <c r="F28" s="1"/>
    </row>
    <row r="29" spans="1:6" s="68" customFormat="1" x14ac:dyDescent="0.25">
      <c r="A29" s="145">
        <v>43698</v>
      </c>
      <c r="B29" s="134">
        <v>552.87</v>
      </c>
      <c r="C29" s="135" t="s">
        <v>170</v>
      </c>
      <c r="D29" s="135" t="s">
        <v>124</v>
      </c>
      <c r="E29" s="136" t="s">
        <v>131</v>
      </c>
      <c r="F29" s="1"/>
    </row>
    <row r="30" spans="1:6" s="68" customFormat="1" x14ac:dyDescent="0.25">
      <c r="A30" s="145">
        <v>43703</v>
      </c>
      <c r="B30" s="134">
        <v>26.43</v>
      </c>
      <c r="C30" s="135" t="s">
        <v>132</v>
      </c>
      <c r="D30" s="135" t="s">
        <v>133</v>
      </c>
      <c r="E30" s="136" t="s">
        <v>129</v>
      </c>
      <c r="F30" s="1"/>
    </row>
    <row r="31" spans="1:6" s="68" customFormat="1" x14ac:dyDescent="0.25">
      <c r="A31" s="145" t="s">
        <v>134</v>
      </c>
      <c r="B31" s="134">
        <v>308.51</v>
      </c>
      <c r="C31" s="135" t="s">
        <v>132</v>
      </c>
      <c r="D31" s="135" t="s">
        <v>124</v>
      </c>
      <c r="E31" s="136" t="s">
        <v>130</v>
      </c>
      <c r="F31" s="1"/>
    </row>
    <row r="32" spans="1:6" s="68" customFormat="1" x14ac:dyDescent="0.25">
      <c r="A32" s="145">
        <v>43704</v>
      </c>
      <c r="B32" s="134">
        <v>24.78</v>
      </c>
      <c r="C32" s="135" t="s">
        <v>132</v>
      </c>
      <c r="D32" s="135" t="s">
        <v>128</v>
      </c>
      <c r="E32" s="136" t="s">
        <v>129</v>
      </c>
      <c r="F32" s="1"/>
    </row>
    <row r="33" spans="1:6" s="68" customFormat="1" ht="25" x14ac:dyDescent="0.25">
      <c r="A33" s="145" t="s">
        <v>135</v>
      </c>
      <c r="B33" s="134">
        <v>231.22</v>
      </c>
      <c r="C33" s="135" t="s">
        <v>136</v>
      </c>
      <c r="D33" s="135" t="s">
        <v>124</v>
      </c>
      <c r="E33" s="136" t="s">
        <v>130</v>
      </c>
      <c r="F33" s="1"/>
    </row>
    <row r="34" spans="1:6" s="68" customFormat="1" x14ac:dyDescent="0.25">
      <c r="A34" s="145">
        <v>43762</v>
      </c>
      <c r="B34" s="134">
        <v>423</v>
      </c>
      <c r="C34" s="135" t="s">
        <v>137</v>
      </c>
      <c r="D34" s="135" t="s">
        <v>124</v>
      </c>
      <c r="E34" s="136" t="s">
        <v>130</v>
      </c>
      <c r="F34" s="1"/>
    </row>
    <row r="35" spans="1:6" s="68" customFormat="1" x14ac:dyDescent="0.25">
      <c r="A35" s="145">
        <v>43762</v>
      </c>
      <c r="B35" s="134">
        <v>26.26</v>
      </c>
      <c r="C35" s="135" t="s">
        <v>137</v>
      </c>
      <c r="D35" s="135" t="s">
        <v>128</v>
      </c>
      <c r="E35" s="136" t="s">
        <v>129</v>
      </c>
      <c r="F35" s="1"/>
    </row>
    <row r="36" spans="1:6" s="68" customFormat="1" x14ac:dyDescent="0.25">
      <c r="A36" s="145" t="s">
        <v>138</v>
      </c>
      <c r="B36" s="134">
        <v>716.8</v>
      </c>
      <c r="C36" s="135" t="s">
        <v>139</v>
      </c>
      <c r="D36" s="135" t="s">
        <v>124</v>
      </c>
      <c r="E36" s="136" t="s">
        <v>130</v>
      </c>
      <c r="F36" s="1"/>
    </row>
    <row r="37" spans="1:6" s="68" customFormat="1" x14ac:dyDescent="0.25">
      <c r="A37" s="145" t="s">
        <v>140</v>
      </c>
      <c r="B37" s="134">
        <v>506.82</v>
      </c>
      <c r="C37" s="135" t="s">
        <v>141</v>
      </c>
      <c r="D37" s="135" t="s">
        <v>124</v>
      </c>
      <c r="E37" s="136" t="s">
        <v>142</v>
      </c>
      <c r="F37" s="1"/>
    </row>
    <row r="38" spans="1:6" s="68" customFormat="1" x14ac:dyDescent="0.25">
      <c r="A38" s="145" t="s">
        <v>140</v>
      </c>
      <c r="B38" s="134">
        <v>194.39</v>
      </c>
      <c r="C38" s="135" t="s">
        <v>141</v>
      </c>
      <c r="D38" s="135" t="s">
        <v>143</v>
      </c>
      <c r="E38" s="136" t="s">
        <v>142</v>
      </c>
      <c r="F38" s="1"/>
    </row>
    <row r="39" spans="1:6" s="68" customFormat="1" x14ac:dyDescent="0.25">
      <c r="A39" s="145">
        <v>43852</v>
      </c>
      <c r="B39" s="134">
        <v>24.09</v>
      </c>
      <c r="C39" s="135" t="s">
        <v>141</v>
      </c>
      <c r="D39" s="135" t="s">
        <v>133</v>
      </c>
      <c r="E39" s="136" t="s">
        <v>129</v>
      </c>
      <c r="F39" s="1"/>
    </row>
    <row r="40" spans="1:6" s="68" customFormat="1" x14ac:dyDescent="0.25">
      <c r="A40" s="145">
        <v>43854</v>
      </c>
      <c r="B40" s="134">
        <v>28.61</v>
      </c>
      <c r="C40" s="135" t="s">
        <v>141</v>
      </c>
      <c r="D40" s="135" t="s">
        <v>128</v>
      </c>
      <c r="E40" s="136" t="s">
        <v>129</v>
      </c>
      <c r="F40" s="1"/>
    </row>
    <row r="41" spans="1:6" s="68" customFormat="1" x14ac:dyDescent="0.25">
      <c r="A41" s="145">
        <v>43866</v>
      </c>
      <c r="B41" s="134">
        <v>224.56</v>
      </c>
      <c r="C41" s="135" t="s">
        <v>144</v>
      </c>
      <c r="D41" s="135" t="s">
        <v>124</v>
      </c>
      <c r="E41" s="136" t="s">
        <v>145</v>
      </c>
      <c r="F41" s="1"/>
    </row>
    <row r="42" spans="1:6" s="68" customFormat="1" x14ac:dyDescent="0.25">
      <c r="A42" s="145">
        <v>43889</v>
      </c>
      <c r="B42" s="134">
        <v>454.42</v>
      </c>
      <c r="C42" s="135" t="s">
        <v>146</v>
      </c>
      <c r="D42" s="135" t="s">
        <v>124</v>
      </c>
      <c r="E42" s="136" t="s">
        <v>131</v>
      </c>
      <c r="F42" s="1"/>
    </row>
    <row r="43" spans="1:6" s="68" customFormat="1" x14ac:dyDescent="0.25">
      <c r="A43" s="145"/>
      <c r="B43" s="134"/>
      <c r="C43" s="135"/>
      <c r="D43" s="135"/>
      <c r="E43" s="136"/>
      <c r="F43" s="1"/>
    </row>
    <row r="44" spans="1:6" s="68" customFormat="1" x14ac:dyDescent="0.25">
      <c r="A44" s="133"/>
      <c r="B44" s="134"/>
      <c r="C44" s="135"/>
      <c r="D44" s="135"/>
      <c r="E44" s="136"/>
      <c r="F44" s="1"/>
    </row>
    <row r="45" spans="1:6" s="68" customFormat="1" x14ac:dyDescent="0.25">
      <c r="A45" s="133"/>
      <c r="B45" s="134"/>
      <c r="C45" s="135"/>
      <c r="D45" s="135"/>
      <c r="E45" s="136"/>
      <c r="F45" s="1"/>
    </row>
    <row r="46" spans="1:6" s="68" customFormat="1" x14ac:dyDescent="0.25">
      <c r="A46" s="133"/>
      <c r="B46" s="134"/>
      <c r="C46" s="135"/>
      <c r="D46" s="135"/>
      <c r="E46" s="136"/>
      <c r="F46" s="1"/>
    </row>
    <row r="47" spans="1:6" s="68" customFormat="1" x14ac:dyDescent="0.25">
      <c r="A47" s="133"/>
      <c r="B47" s="134"/>
      <c r="C47" s="135"/>
      <c r="D47" s="135"/>
      <c r="E47" s="136"/>
      <c r="F47" s="1"/>
    </row>
    <row r="48" spans="1:6" s="68" customFormat="1" x14ac:dyDescent="0.25">
      <c r="A48" s="133"/>
      <c r="B48" s="134"/>
      <c r="C48" s="135"/>
      <c r="D48" s="135"/>
      <c r="E48" s="136"/>
      <c r="F48" s="1"/>
    </row>
    <row r="49" spans="1:6" s="68" customFormat="1" x14ac:dyDescent="0.25">
      <c r="A49" s="133"/>
      <c r="B49" s="134"/>
      <c r="C49" s="135"/>
      <c r="D49" s="135"/>
      <c r="E49" s="136"/>
      <c r="F49" s="1"/>
    </row>
    <row r="50" spans="1:6" s="68" customFormat="1" x14ac:dyDescent="0.25">
      <c r="A50" s="133"/>
      <c r="B50" s="134"/>
      <c r="C50" s="135"/>
      <c r="D50" s="135"/>
      <c r="E50" s="136"/>
      <c r="F50" s="1"/>
    </row>
    <row r="51" spans="1:6" s="68" customFormat="1" x14ac:dyDescent="0.25">
      <c r="A51" s="133"/>
      <c r="B51" s="134"/>
      <c r="C51" s="135"/>
      <c r="D51" s="135"/>
      <c r="E51" s="136"/>
      <c r="F51" s="1"/>
    </row>
    <row r="52" spans="1:6" s="68" customFormat="1" x14ac:dyDescent="0.25">
      <c r="A52" s="133"/>
      <c r="B52" s="134"/>
      <c r="C52" s="135"/>
      <c r="D52" s="135"/>
      <c r="E52" s="136"/>
      <c r="F52" s="1"/>
    </row>
    <row r="53" spans="1:6" s="68" customFormat="1" hidden="1" x14ac:dyDescent="0.25">
      <c r="A53" s="124"/>
      <c r="B53" s="125"/>
      <c r="C53" s="126"/>
      <c r="D53" s="126"/>
      <c r="E53" s="127"/>
      <c r="F53" s="1"/>
    </row>
    <row r="54" spans="1:6" ht="19.5" customHeight="1" x14ac:dyDescent="0.25">
      <c r="A54" s="86" t="s">
        <v>76</v>
      </c>
      <c r="B54" s="87">
        <f>SUM(B26:B53)</f>
        <v>4007.98</v>
      </c>
      <c r="C54" s="144" t="str">
        <f>IF(SUBTOTAL(3,B26:B53)=SUBTOTAL(103,B26:B53),'Summary and sign-off'!$A$48,'Summary and sign-off'!$A$49)</f>
        <v>Check - there are no hidden rows with data</v>
      </c>
      <c r="D54" s="153" t="str">
        <f>IF('Summary and sign-off'!F56='Summary and sign-off'!F54,'Summary and sign-off'!A51,'Summary and sign-off'!A50)</f>
        <v>Check - each entry provides sufficient information</v>
      </c>
      <c r="E54" s="153"/>
      <c r="F54" s="46"/>
    </row>
    <row r="55" spans="1:6" ht="10.5" customHeight="1" x14ac:dyDescent="0.3">
      <c r="A55" s="27"/>
      <c r="B55" s="22"/>
      <c r="C55" s="27"/>
      <c r="D55" s="27"/>
      <c r="E55" s="27"/>
      <c r="F55" s="27"/>
    </row>
    <row r="56" spans="1:6" ht="24.75" customHeight="1" x14ac:dyDescent="0.25">
      <c r="A56" s="154" t="s">
        <v>77</v>
      </c>
      <c r="B56" s="154"/>
      <c r="C56" s="154"/>
      <c r="D56" s="154"/>
      <c r="E56" s="154"/>
      <c r="F56" s="46"/>
    </row>
    <row r="57" spans="1:6" ht="27" customHeight="1" x14ac:dyDescent="0.25">
      <c r="A57" s="35" t="s">
        <v>68</v>
      </c>
      <c r="B57" s="35" t="s">
        <v>13</v>
      </c>
      <c r="C57" s="35" t="s">
        <v>78</v>
      </c>
      <c r="D57" s="35" t="s">
        <v>79</v>
      </c>
      <c r="E57" s="35" t="s">
        <v>72</v>
      </c>
      <c r="F57" s="49"/>
    </row>
    <row r="58" spans="1:6" s="68" customFormat="1" hidden="1" x14ac:dyDescent="0.25">
      <c r="A58" s="111"/>
      <c r="B58" s="112"/>
      <c r="C58" s="113"/>
      <c r="D58" s="113"/>
      <c r="E58" s="114"/>
      <c r="F58" s="1"/>
    </row>
    <row r="59" spans="1:6" s="68" customFormat="1" x14ac:dyDescent="0.25">
      <c r="A59" s="133">
        <v>43803</v>
      </c>
      <c r="B59" s="134">
        <v>15.22</v>
      </c>
      <c r="C59" s="135" t="s">
        <v>147</v>
      </c>
      <c r="D59" s="135" t="s">
        <v>148</v>
      </c>
      <c r="E59" s="136" t="s">
        <v>149</v>
      </c>
      <c r="F59" s="1"/>
    </row>
    <row r="60" spans="1:6" s="68" customFormat="1" x14ac:dyDescent="0.25">
      <c r="A60" s="133"/>
      <c r="B60" s="134"/>
      <c r="C60" s="135"/>
      <c r="D60" s="135"/>
      <c r="E60" s="136"/>
      <c r="F60" s="1"/>
    </row>
    <row r="61" spans="1:6" s="68" customFormat="1" x14ac:dyDescent="0.25">
      <c r="A61" s="133"/>
      <c r="B61" s="134"/>
      <c r="C61" s="135"/>
      <c r="D61" s="135"/>
      <c r="E61" s="136"/>
      <c r="F61" s="1"/>
    </row>
    <row r="62" spans="1:6" s="68" customFormat="1" x14ac:dyDescent="0.25">
      <c r="A62" s="133"/>
      <c r="B62" s="134"/>
      <c r="C62" s="135"/>
      <c r="D62" s="135"/>
      <c r="E62" s="136"/>
      <c r="F62" s="1"/>
    </row>
    <row r="63" spans="1:6" s="68" customFormat="1" x14ac:dyDescent="0.25">
      <c r="A63" s="133"/>
      <c r="B63" s="134"/>
      <c r="C63" s="135"/>
      <c r="D63" s="135"/>
      <c r="E63" s="136"/>
      <c r="F63" s="1"/>
    </row>
    <row r="64" spans="1:6" s="68" customFormat="1" x14ac:dyDescent="0.25">
      <c r="A64" s="133"/>
      <c r="B64" s="134"/>
      <c r="C64" s="135"/>
      <c r="D64" s="135"/>
      <c r="E64" s="136"/>
      <c r="F64" s="1"/>
    </row>
    <row r="65" spans="1:6" s="68" customFormat="1" x14ac:dyDescent="0.25">
      <c r="A65" s="133"/>
      <c r="B65" s="134"/>
      <c r="C65" s="135"/>
      <c r="D65" s="135"/>
      <c r="E65" s="136"/>
      <c r="F65" s="1"/>
    </row>
    <row r="66" spans="1:6" s="68" customFormat="1" x14ac:dyDescent="0.25">
      <c r="A66" s="133"/>
      <c r="B66" s="134"/>
      <c r="C66" s="135"/>
      <c r="D66" s="135"/>
      <c r="E66" s="136"/>
      <c r="F66" s="1"/>
    </row>
    <row r="67" spans="1:6" s="68" customFormat="1" hidden="1" x14ac:dyDescent="0.25">
      <c r="A67" s="111"/>
      <c r="B67" s="112"/>
      <c r="C67" s="113"/>
      <c r="D67" s="113"/>
      <c r="E67" s="114"/>
      <c r="F67" s="1"/>
    </row>
    <row r="68" spans="1:6" ht="19.5" customHeight="1" x14ac:dyDescent="0.25">
      <c r="A68" s="86" t="s">
        <v>80</v>
      </c>
      <c r="B68" s="87">
        <f>SUM(B58:B67)</f>
        <v>15.22</v>
      </c>
      <c r="C68" s="144" t="str">
        <f>IF(SUBTOTAL(3,B58:B67)=SUBTOTAL(103,B58:B67),'Summary and sign-off'!$A$48,'Summary and sign-off'!$A$49)</f>
        <v>Check - there are no hidden rows with data</v>
      </c>
      <c r="D68" s="153" t="str">
        <f>IF('Summary and sign-off'!F57='Summary and sign-off'!F54,'Summary and sign-off'!A51,'Summary and sign-off'!A50)</f>
        <v>Check - each entry provides sufficient information</v>
      </c>
      <c r="E68" s="153"/>
      <c r="F68" s="46"/>
    </row>
    <row r="69" spans="1:6" ht="10.5" customHeight="1" x14ac:dyDescent="0.3">
      <c r="A69" s="27"/>
      <c r="B69" s="73"/>
      <c r="C69" s="22"/>
      <c r="D69" s="27"/>
      <c r="E69" s="27"/>
      <c r="F69" s="27"/>
    </row>
    <row r="70" spans="1:6" ht="34.5" customHeight="1" x14ac:dyDescent="0.25">
      <c r="A70" s="50" t="s">
        <v>81</v>
      </c>
      <c r="B70" s="74">
        <f>B22+B54+B68</f>
        <v>6974.1600000000008</v>
      </c>
      <c r="C70" s="51"/>
      <c r="D70" s="51"/>
      <c r="E70" s="51"/>
      <c r="F70" s="26"/>
    </row>
    <row r="71" spans="1:6" ht="13" x14ac:dyDescent="0.3">
      <c r="A71" s="27"/>
      <c r="B71" s="22"/>
      <c r="C71" s="27"/>
      <c r="D71" s="27"/>
      <c r="E71" s="27"/>
      <c r="F71" s="27"/>
    </row>
    <row r="72" spans="1:6" ht="13" x14ac:dyDescent="0.3">
      <c r="A72" s="52" t="s">
        <v>24</v>
      </c>
      <c r="B72" s="25"/>
      <c r="C72" s="26"/>
      <c r="D72" s="26"/>
      <c r="E72" s="26"/>
      <c r="F72" s="27"/>
    </row>
    <row r="73" spans="1:6" ht="12.65" customHeight="1" x14ac:dyDescent="0.25">
      <c r="A73" s="23" t="s">
        <v>82</v>
      </c>
      <c r="B73" s="53"/>
      <c r="C73" s="53"/>
      <c r="D73" s="32"/>
      <c r="E73" s="32"/>
      <c r="F73" s="27"/>
    </row>
    <row r="74" spans="1:6" ht="13.15" customHeight="1" x14ac:dyDescent="0.25">
      <c r="A74" s="31" t="s">
        <v>83</v>
      </c>
      <c r="B74" s="27"/>
      <c r="C74" s="32"/>
      <c r="D74" s="27"/>
      <c r="E74" s="32"/>
      <c r="F74" s="27"/>
    </row>
    <row r="75" spans="1:6" x14ac:dyDescent="0.25">
      <c r="A75" s="31" t="s">
        <v>84</v>
      </c>
      <c r="B75" s="32"/>
      <c r="C75" s="32"/>
      <c r="D75" s="32"/>
      <c r="E75" s="54"/>
      <c r="F75" s="46"/>
    </row>
    <row r="76" spans="1:6" ht="13" x14ac:dyDescent="0.3">
      <c r="A76" s="23" t="s">
        <v>30</v>
      </c>
      <c r="B76" s="25"/>
      <c r="C76" s="26"/>
      <c r="D76" s="26"/>
      <c r="E76" s="26"/>
      <c r="F76" s="27"/>
    </row>
    <row r="77" spans="1:6" ht="13.15" customHeight="1" x14ac:dyDescent="0.25">
      <c r="A77" s="31" t="s">
        <v>85</v>
      </c>
      <c r="B77" s="27"/>
      <c r="C77" s="32"/>
      <c r="D77" s="27"/>
      <c r="E77" s="32"/>
      <c r="F77" s="27"/>
    </row>
    <row r="78" spans="1:6" x14ac:dyDescent="0.25">
      <c r="A78" s="31" t="s">
        <v>86</v>
      </c>
      <c r="B78" s="32"/>
      <c r="C78" s="32"/>
      <c r="D78" s="32"/>
      <c r="E78" s="54"/>
      <c r="F78" s="46"/>
    </row>
    <row r="79" spans="1:6" x14ac:dyDescent="0.25">
      <c r="A79" s="36" t="s">
        <v>87</v>
      </c>
      <c r="B79" s="36"/>
      <c r="C79" s="36"/>
      <c r="D79" s="36"/>
      <c r="E79" s="54"/>
      <c r="F79" s="46"/>
    </row>
    <row r="80" spans="1:6" x14ac:dyDescent="0.25">
      <c r="A80" s="40"/>
      <c r="B80" s="27"/>
      <c r="C80" s="27"/>
      <c r="D80" s="27"/>
      <c r="E80" s="46"/>
      <c r="F80" s="46"/>
    </row>
    <row r="81" spans="1:6" hidden="1" x14ac:dyDescent="0.25">
      <c r="A81" s="40"/>
      <c r="B81" s="27"/>
      <c r="C81" s="27"/>
      <c r="D81" s="27"/>
      <c r="E81" s="46"/>
      <c r="F81" s="46"/>
    </row>
    <row r="82" spans="1:6" hidden="1" x14ac:dyDescent="0.25"/>
    <row r="83" spans="1:6" hidden="1" x14ac:dyDescent="0.25"/>
    <row r="84" spans="1:6" hidden="1" x14ac:dyDescent="0.25"/>
    <row r="85" spans="1:6" hidden="1" x14ac:dyDescent="0.25"/>
    <row r="86" spans="1:6" ht="12.75" hidden="1" customHeight="1" x14ac:dyDescent="0.25"/>
    <row r="87" spans="1:6" hidden="1" x14ac:dyDescent="0.25"/>
    <row r="88" spans="1:6" hidden="1" x14ac:dyDescent="0.25"/>
    <row r="89" spans="1:6" hidden="1" x14ac:dyDescent="0.25">
      <c r="A89" s="55"/>
      <c r="B89" s="46"/>
      <c r="C89" s="46"/>
      <c r="D89" s="46"/>
      <c r="E89" s="46"/>
      <c r="F89" s="46"/>
    </row>
    <row r="90" spans="1:6" hidden="1" x14ac:dyDescent="0.25">
      <c r="A90" s="55"/>
      <c r="B90" s="46"/>
      <c r="C90" s="46"/>
      <c r="D90" s="46"/>
      <c r="E90" s="46"/>
      <c r="F90" s="46"/>
    </row>
    <row r="91" spans="1:6" hidden="1" x14ac:dyDescent="0.25">
      <c r="A91" s="55"/>
      <c r="B91" s="46"/>
      <c r="C91" s="46"/>
      <c r="D91" s="46"/>
      <c r="E91" s="46"/>
      <c r="F91" s="46"/>
    </row>
    <row r="92" spans="1:6" hidden="1" x14ac:dyDescent="0.25">
      <c r="A92" s="55"/>
      <c r="B92" s="46"/>
      <c r="C92" s="46"/>
      <c r="D92" s="46"/>
      <c r="E92" s="46"/>
      <c r="F92" s="46"/>
    </row>
    <row r="93" spans="1:6" hidden="1" x14ac:dyDescent="0.25">
      <c r="A93" s="55"/>
      <c r="B93" s="46"/>
      <c r="C93" s="46"/>
      <c r="D93" s="46"/>
      <c r="E93" s="46"/>
      <c r="F93" s="46"/>
    </row>
    <row r="94" spans="1:6" hidden="1" x14ac:dyDescent="0.25"/>
    <row r="95" spans="1:6" hidden="1" x14ac:dyDescent="0.25"/>
    <row r="96" spans="1:6" hidden="1" x14ac:dyDescent="0.25"/>
    <row r="97" hidden="1" x14ac:dyDescent="0.25"/>
    <row r="98" hidden="1" x14ac:dyDescent="0.25"/>
    <row r="99" hidden="1" x14ac:dyDescent="0.25"/>
    <row r="100" hidden="1" x14ac:dyDescent="0.25"/>
    <row r="101" hidden="1" x14ac:dyDescent="0.25"/>
  </sheetData>
  <sheetProtection sheet="1" formatCells="0" formatRows="0" insertColumns="0" insertRows="0" deleteRows="0"/>
  <mergeCells count="15">
    <mergeCell ref="B7:E7"/>
    <mergeCell ref="B5:E5"/>
    <mergeCell ref="D68:E68"/>
    <mergeCell ref="A1:E1"/>
    <mergeCell ref="A24:E24"/>
    <mergeCell ref="A56:E56"/>
    <mergeCell ref="B2:E2"/>
    <mergeCell ref="B3:E3"/>
    <mergeCell ref="B4:E4"/>
    <mergeCell ref="A8:E8"/>
    <mergeCell ref="A9:E9"/>
    <mergeCell ref="B6:E6"/>
    <mergeCell ref="D22:E22"/>
    <mergeCell ref="D54:E54"/>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A44 A52:A53 A12 A21 A58 A67"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57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47 A16 A13 A15 A17 A18 A19 A20 A45 A46 A48 A49 A50 A51 A59 A60 A61 A62 A63 A64 A65 A66"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B26:B53 B58:B67 B12:B21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58"/>
  <sheetViews>
    <sheetView zoomScaleNormal="100" workbookViewId="0">
      <selection activeCell="B7" sqref="B7:E7"/>
    </sheetView>
  </sheetViews>
  <sheetFormatPr defaultColWidth="0" defaultRowHeight="12.5" zeroHeight="1" x14ac:dyDescent="0.25"/>
  <cols>
    <col min="1" max="1" width="35.7265625" style="16" customWidth="1"/>
    <col min="2" max="2" width="14.26953125" style="16" customWidth="1"/>
    <col min="3" max="3" width="71.453125" style="16" customWidth="1"/>
    <col min="4" max="4" width="50" style="16" customWidth="1"/>
    <col min="5" max="5" width="21.453125" style="16" customWidth="1"/>
    <col min="6" max="6" width="39.26953125" style="16" customWidth="1"/>
    <col min="7" max="10" width="9.26953125" style="16" hidden="1" customWidth="1"/>
    <col min="11" max="13" width="0" style="16" hidden="1" customWidth="1"/>
    <col min="14" max="16384" width="0" style="16" hidden="1"/>
  </cols>
  <sheetData>
    <row r="1" spans="1:6" ht="26.25" customHeight="1" x14ac:dyDescent="0.25">
      <c r="A1" s="149" t="s">
        <v>60</v>
      </c>
      <c r="B1" s="149"/>
      <c r="C1" s="149"/>
      <c r="D1" s="149"/>
      <c r="E1" s="149"/>
      <c r="F1" s="38"/>
    </row>
    <row r="2" spans="1:6" ht="21" customHeight="1" x14ac:dyDescent="0.25">
      <c r="A2" s="4" t="s">
        <v>3</v>
      </c>
      <c r="B2" s="152" t="str">
        <f>'Summary and sign-off'!B2:F2</f>
        <v>Education Review Office</v>
      </c>
      <c r="C2" s="152"/>
      <c r="D2" s="152"/>
      <c r="E2" s="152"/>
      <c r="F2" s="38"/>
    </row>
    <row r="3" spans="1:6" ht="21" customHeight="1" x14ac:dyDescent="0.25">
      <c r="A3" s="4" t="s">
        <v>61</v>
      </c>
      <c r="B3" s="152" t="str">
        <f>'Summary and sign-off'!B3:F3</f>
        <v>Nicholas Pole</v>
      </c>
      <c r="C3" s="152"/>
      <c r="D3" s="152"/>
      <c r="E3" s="152"/>
      <c r="F3" s="38"/>
    </row>
    <row r="4" spans="1:6" ht="21" customHeight="1" x14ac:dyDescent="0.25">
      <c r="A4" s="4" t="s">
        <v>62</v>
      </c>
      <c r="B4" s="152">
        <f>'Summary and sign-off'!B4:F4</f>
        <v>43647</v>
      </c>
      <c r="C4" s="152"/>
      <c r="D4" s="152"/>
      <c r="E4" s="152"/>
      <c r="F4" s="38"/>
    </row>
    <row r="5" spans="1:6" ht="21" customHeight="1" x14ac:dyDescent="0.25">
      <c r="A5" s="4" t="s">
        <v>63</v>
      </c>
      <c r="B5" s="152">
        <f>'Summary and sign-off'!B5:F5</f>
        <v>44012</v>
      </c>
      <c r="C5" s="152"/>
      <c r="D5" s="152"/>
      <c r="E5" s="152"/>
      <c r="F5" s="38"/>
    </row>
    <row r="6" spans="1:6" ht="21" customHeight="1" x14ac:dyDescent="0.25">
      <c r="A6" s="4" t="s">
        <v>64</v>
      </c>
      <c r="B6" s="147" t="s">
        <v>32</v>
      </c>
      <c r="C6" s="147"/>
      <c r="D6" s="147"/>
      <c r="E6" s="147"/>
      <c r="F6" s="38"/>
    </row>
    <row r="7" spans="1:6" ht="21" customHeight="1" x14ac:dyDescent="0.25">
      <c r="A7" s="4" t="s">
        <v>7</v>
      </c>
      <c r="B7" s="147" t="s">
        <v>34</v>
      </c>
      <c r="C7" s="147"/>
      <c r="D7" s="147"/>
      <c r="E7" s="147"/>
      <c r="F7" s="38"/>
    </row>
    <row r="8" spans="1:6" ht="35.25" customHeight="1" x14ac:dyDescent="0.35">
      <c r="A8" s="162" t="s">
        <v>88</v>
      </c>
      <c r="B8" s="162"/>
      <c r="C8" s="163"/>
      <c r="D8" s="163"/>
      <c r="E8" s="163"/>
      <c r="F8" s="42"/>
    </row>
    <row r="9" spans="1:6" ht="35.25" customHeight="1" x14ac:dyDescent="0.35">
      <c r="A9" s="160" t="s">
        <v>89</v>
      </c>
      <c r="B9" s="161"/>
      <c r="C9" s="161"/>
      <c r="D9" s="161"/>
      <c r="E9" s="161"/>
      <c r="F9" s="42"/>
    </row>
    <row r="10" spans="1:6" ht="27" customHeight="1" x14ac:dyDescent="0.25">
      <c r="A10" s="35" t="s">
        <v>90</v>
      </c>
      <c r="B10" s="35" t="s">
        <v>13</v>
      </c>
      <c r="C10" s="35" t="s">
        <v>91</v>
      </c>
      <c r="D10" s="35" t="s">
        <v>92</v>
      </c>
      <c r="E10" s="35" t="s">
        <v>72</v>
      </c>
      <c r="F10" s="23"/>
    </row>
    <row r="11" spans="1:6" s="68" customFormat="1" hidden="1" x14ac:dyDescent="0.25">
      <c r="A11" s="115"/>
      <c r="B11" s="112"/>
      <c r="C11" s="116"/>
      <c r="D11" s="116"/>
      <c r="E11" s="117"/>
      <c r="F11" s="2"/>
    </row>
    <row r="12" spans="1:6" s="68" customFormat="1" x14ac:dyDescent="0.25">
      <c r="A12" s="133"/>
      <c r="B12" s="134"/>
      <c r="C12" s="138"/>
      <c r="D12" s="138"/>
      <c r="E12" s="139"/>
      <c r="F12" s="2"/>
    </row>
    <row r="13" spans="1:6" s="68" customFormat="1" x14ac:dyDescent="0.25">
      <c r="A13" s="133"/>
      <c r="B13" s="134"/>
      <c r="C13" s="138"/>
      <c r="D13" s="138"/>
      <c r="E13" s="139"/>
      <c r="F13" s="2"/>
    </row>
    <row r="14" spans="1:6" s="68" customFormat="1" x14ac:dyDescent="0.25">
      <c r="A14" s="133"/>
      <c r="B14" s="134"/>
      <c r="C14" s="138"/>
      <c r="D14" s="138"/>
      <c r="E14" s="139"/>
      <c r="F14" s="2"/>
    </row>
    <row r="15" spans="1:6" s="68" customFormat="1" x14ac:dyDescent="0.25">
      <c r="A15" s="133"/>
      <c r="B15" s="134"/>
      <c r="C15" s="138"/>
      <c r="D15" s="138"/>
      <c r="E15" s="139"/>
      <c r="F15" s="2"/>
    </row>
    <row r="16" spans="1:6" s="68" customFormat="1" x14ac:dyDescent="0.25">
      <c r="A16" s="133"/>
      <c r="B16" s="134"/>
      <c r="C16" s="138"/>
      <c r="D16" s="138"/>
      <c r="E16" s="139"/>
      <c r="F16" s="2"/>
    </row>
    <row r="17" spans="1:6" s="68" customFormat="1" x14ac:dyDescent="0.25">
      <c r="A17" s="133"/>
      <c r="B17" s="134"/>
      <c r="C17" s="138"/>
      <c r="D17" s="138"/>
      <c r="E17" s="139"/>
      <c r="F17" s="2"/>
    </row>
    <row r="18" spans="1:6" s="68" customFormat="1" x14ac:dyDescent="0.25">
      <c r="A18" s="133"/>
      <c r="B18" s="134"/>
      <c r="C18" s="138"/>
      <c r="D18" s="138"/>
      <c r="E18" s="139"/>
      <c r="F18" s="2"/>
    </row>
    <row r="19" spans="1:6" s="68" customFormat="1" x14ac:dyDescent="0.25">
      <c r="A19" s="133"/>
      <c r="B19" s="134"/>
      <c r="C19" s="138"/>
      <c r="D19" s="138"/>
      <c r="E19" s="139"/>
      <c r="F19" s="2"/>
    </row>
    <row r="20" spans="1:6" s="68" customFormat="1" x14ac:dyDescent="0.25">
      <c r="A20" s="133"/>
      <c r="B20" s="134"/>
      <c r="C20" s="138"/>
      <c r="D20" s="138"/>
      <c r="E20" s="139"/>
      <c r="F20" s="2"/>
    </row>
    <row r="21" spans="1:6" s="68" customFormat="1" x14ac:dyDescent="0.25">
      <c r="A21" s="133"/>
      <c r="B21" s="134"/>
      <c r="C21" s="138"/>
      <c r="D21" s="138"/>
      <c r="E21" s="139"/>
      <c r="F21" s="2"/>
    </row>
    <row r="22" spans="1:6" s="68" customFormat="1" x14ac:dyDescent="0.25">
      <c r="A22" s="137"/>
      <c r="B22" s="134"/>
      <c r="C22" s="138"/>
      <c r="D22" s="138"/>
      <c r="E22" s="139"/>
      <c r="F22" s="2"/>
    </row>
    <row r="23" spans="1:6" s="68" customFormat="1" x14ac:dyDescent="0.25">
      <c r="A23" s="137"/>
      <c r="B23" s="134"/>
      <c r="C23" s="138"/>
      <c r="D23" s="138"/>
      <c r="E23" s="139"/>
      <c r="F23" s="2"/>
    </row>
    <row r="24" spans="1:6" s="68" customFormat="1" ht="11.25" hidden="1" customHeight="1" x14ac:dyDescent="0.25">
      <c r="A24" s="115"/>
      <c r="B24" s="112"/>
      <c r="C24" s="116"/>
      <c r="D24" s="116"/>
      <c r="E24" s="117"/>
      <c r="F24" s="2"/>
    </row>
    <row r="25" spans="1:6" ht="34.5" customHeight="1" x14ac:dyDescent="0.25">
      <c r="A25" s="69" t="s">
        <v>93</v>
      </c>
      <c r="B25" s="78">
        <f>SUM(B11:B24)</f>
        <v>0</v>
      </c>
      <c r="C25" s="85" t="str">
        <f>IF(SUBTOTAL(3,B11:B24)=SUBTOTAL(103,B11:B24),'Summary and sign-off'!$A$48,'Summary and sign-off'!$A$49)</f>
        <v>Check - there are no hidden rows with data</v>
      </c>
      <c r="D25" s="153" t="str">
        <f>IF('Summary and sign-off'!F58='Summary and sign-off'!F54,'Summary and sign-off'!A51,'Summary and sign-off'!A50)</f>
        <v>Check - each entry provides sufficient information</v>
      </c>
      <c r="E25" s="153"/>
      <c r="F25" s="2"/>
    </row>
    <row r="26" spans="1:6" ht="13" x14ac:dyDescent="0.3">
      <c r="A26" s="21"/>
      <c r="B26" s="20"/>
      <c r="C26" s="20"/>
      <c r="D26" s="20"/>
      <c r="E26" s="20"/>
      <c r="F26" s="38"/>
    </row>
    <row r="27" spans="1:6" ht="13" x14ac:dyDescent="0.3">
      <c r="A27" s="21" t="s">
        <v>24</v>
      </c>
      <c r="B27" s="22"/>
      <c r="C27" s="27"/>
      <c r="D27" s="20"/>
      <c r="E27" s="20"/>
      <c r="F27" s="38"/>
    </row>
    <row r="28" spans="1:6" ht="12.75" customHeight="1" x14ac:dyDescent="0.25">
      <c r="A28" s="23" t="s">
        <v>94</v>
      </c>
      <c r="B28" s="23"/>
      <c r="C28" s="23"/>
      <c r="D28" s="23"/>
      <c r="E28" s="23"/>
      <c r="F28" s="38"/>
    </row>
    <row r="29" spans="1:6" x14ac:dyDescent="0.25">
      <c r="A29" s="23" t="s">
        <v>95</v>
      </c>
      <c r="B29" s="31"/>
      <c r="C29" s="43"/>
      <c r="D29" s="44"/>
      <c r="E29" s="44"/>
      <c r="F29" s="38"/>
    </row>
    <row r="30" spans="1:6" ht="13" x14ac:dyDescent="0.3">
      <c r="A30" s="23" t="s">
        <v>30</v>
      </c>
      <c r="B30" s="25"/>
      <c r="C30" s="26"/>
      <c r="D30" s="26"/>
      <c r="E30" s="26"/>
      <c r="F30" s="27"/>
    </row>
    <row r="31" spans="1:6" x14ac:dyDescent="0.25">
      <c r="A31" s="31" t="s">
        <v>96</v>
      </c>
      <c r="B31" s="31"/>
      <c r="C31" s="43"/>
      <c r="D31" s="43"/>
      <c r="E31" s="43"/>
      <c r="F31" s="38"/>
    </row>
    <row r="32" spans="1:6" ht="12.75" customHeight="1" x14ac:dyDescent="0.25">
      <c r="A32" s="31" t="s">
        <v>97</v>
      </c>
      <c r="B32" s="31"/>
      <c r="C32" s="45"/>
      <c r="D32" s="45"/>
      <c r="E32" s="33"/>
      <c r="F32" s="38"/>
    </row>
    <row r="33" spans="1:6" x14ac:dyDescent="0.25">
      <c r="A33" s="20"/>
      <c r="B33" s="20"/>
      <c r="C33" s="20"/>
      <c r="D33" s="20"/>
      <c r="E33" s="20"/>
      <c r="F33" s="38"/>
    </row>
    <row r="34" spans="1:6" hidden="1" x14ac:dyDescent="0.25"/>
    <row r="35" spans="1:6" hidden="1" x14ac:dyDescent="0.25"/>
    <row r="36" spans="1:6" hidden="1" x14ac:dyDescent="0.25"/>
    <row r="37" spans="1:6" hidden="1" x14ac:dyDescent="0.25"/>
    <row r="38" spans="1:6" hidden="1" x14ac:dyDescent="0.25"/>
    <row r="39" spans="1:6" hidden="1" x14ac:dyDescent="0.25"/>
    <row r="40" spans="1:6" hidden="1" x14ac:dyDescent="0.25"/>
    <row r="41" spans="1:6" hidden="1" x14ac:dyDescent="0.25"/>
    <row r="42" spans="1:6" hidden="1" x14ac:dyDescent="0.25"/>
    <row r="43" spans="1:6" hidden="1" x14ac:dyDescent="0.25"/>
    <row r="44" spans="1:6" hidden="1" x14ac:dyDescent="0.25"/>
    <row r="45" spans="1:6" hidden="1" x14ac:dyDescent="0.25"/>
    <row r="46" spans="1:6" hidden="1" x14ac:dyDescent="0.25"/>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0"/>
  <sheetViews>
    <sheetView zoomScaleNormal="100" workbookViewId="0">
      <selection activeCell="B7" sqref="B7:E7"/>
    </sheetView>
  </sheetViews>
  <sheetFormatPr defaultColWidth="0" defaultRowHeight="12.5" zeroHeight="1" x14ac:dyDescent="0.25"/>
  <cols>
    <col min="1" max="1" width="35.7265625" style="16" customWidth="1"/>
    <col min="2" max="2" width="14.26953125" style="16" customWidth="1"/>
    <col min="3" max="3" width="71.453125" style="16" customWidth="1"/>
    <col min="4" max="4" width="50" style="16" customWidth="1"/>
    <col min="5" max="5" width="21.453125" style="16" customWidth="1"/>
    <col min="6" max="6" width="36.7265625" style="16" customWidth="1"/>
    <col min="7" max="10" width="9.26953125" style="16" hidden="1" customWidth="1"/>
    <col min="11" max="13" width="0" style="16" hidden="1" customWidth="1"/>
    <col min="14" max="16384" width="9.26953125" style="16" hidden="1"/>
  </cols>
  <sheetData>
    <row r="1" spans="1:6" ht="26.25" customHeight="1" x14ac:dyDescent="0.25">
      <c r="A1" s="149" t="s">
        <v>60</v>
      </c>
      <c r="B1" s="149"/>
      <c r="C1" s="149"/>
      <c r="D1" s="149"/>
      <c r="E1" s="149"/>
      <c r="F1" s="24"/>
    </row>
    <row r="2" spans="1:6" ht="21" customHeight="1" x14ac:dyDescent="0.25">
      <c r="A2" s="4" t="s">
        <v>3</v>
      </c>
      <c r="B2" s="152" t="str">
        <f>'Summary and sign-off'!B2:F2</f>
        <v>Education Review Office</v>
      </c>
      <c r="C2" s="152"/>
      <c r="D2" s="152"/>
      <c r="E2" s="152"/>
      <c r="F2" s="24"/>
    </row>
    <row r="3" spans="1:6" ht="21" customHeight="1" x14ac:dyDescent="0.25">
      <c r="A3" s="4" t="s">
        <v>61</v>
      </c>
      <c r="B3" s="152" t="str">
        <f>'Summary and sign-off'!B3:F3</f>
        <v>Nicholas Pole</v>
      </c>
      <c r="C3" s="152"/>
      <c r="D3" s="152"/>
      <c r="E3" s="152"/>
      <c r="F3" s="24"/>
    </row>
    <row r="4" spans="1:6" ht="21" customHeight="1" x14ac:dyDescent="0.25">
      <c r="A4" s="4" t="s">
        <v>62</v>
      </c>
      <c r="B4" s="152">
        <f>'Summary and sign-off'!B4:F4</f>
        <v>43647</v>
      </c>
      <c r="C4" s="152"/>
      <c r="D4" s="152"/>
      <c r="E4" s="152"/>
      <c r="F4" s="24"/>
    </row>
    <row r="5" spans="1:6" ht="21" customHeight="1" x14ac:dyDescent="0.25">
      <c r="A5" s="4" t="s">
        <v>63</v>
      </c>
      <c r="B5" s="152">
        <f>'Summary and sign-off'!B5:F5</f>
        <v>44012</v>
      </c>
      <c r="C5" s="152"/>
      <c r="D5" s="152"/>
      <c r="E5" s="152"/>
      <c r="F5" s="24"/>
    </row>
    <row r="6" spans="1:6" ht="21" customHeight="1" x14ac:dyDescent="0.25">
      <c r="A6" s="4" t="s">
        <v>64</v>
      </c>
      <c r="B6" s="147" t="s">
        <v>32</v>
      </c>
      <c r="C6" s="147"/>
      <c r="D6" s="147"/>
      <c r="E6" s="147"/>
      <c r="F6" s="34"/>
    </row>
    <row r="7" spans="1:6" ht="21" customHeight="1" x14ac:dyDescent="0.25">
      <c r="A7" s="4" t="s">
        <v>7</v>
      </c>
      <c r="B7" s="147" t="s">
        <v>34</v>
      </c>
      <c r="C7" s="147"/>
      <c r="D7" s="147"/>
      <c r="E7" s="147"/>
      <c r="F7" s="34"/>
    </row>
    <row r="8" spans="1:6" ht="35.25" customHeight="1" x14ac:dyDescent="0.25">
      <c r="A8" s="156" t="s">
        <v>98</v>
      </c>
      <c r="B8" s="156"/>
      <c r="C8" s="163"/>
      <c r="D8" s="163"/>
      <c r="E8" s="163"/>
      <c r="F8" s="24"/>
    </row>
    <row r="9" spans="1:6" ht="35.25" customHeight="1" x14ac:dyDescent="0.25">
      <c r="A9" s="164" t="s">
        <v>99</v>
      </c>
      <c r="B9" s="165"/>
      <c r="C9" s="165"/>
      <c r="D9" s="165"/>
      <c r="E9" s="165"/>
      <c r="F9" s="24"/>
    </row>
    <row r="10" spans="1:6" ht="27" customHeight="1" x14ac:dyDescent="0.25">
      <c r="A10" s="35" t="s">
        <v>68</v>
      </c>
      <c r="B10" s="35" t="s">
        <v>13</v>
      </c>
      <c r="C10" s="35" t="s">
        <v>100</v>
      </c>
      <c r="D10" s="35" t="s">
        <v>101</v>
      </c>
      <c r="E10" s="35" t="s">
        <v>72</v>
      </c>
      <c r="F10" s="36"/>
    </row>
    <row r="11" spans="1:6" s="68" customFormat="1" hidden="1" x14ac:dyDescent="0.25">
      <c r="A11" s="115"/>
      <c r="B11" s="112"/>
      <c r="C11" s="116"/>
      <c r="D11" s="116"/>
      <c r="E11" s="117"/>
      <c r="F11" s="3"/>
    </row>
    <row r="12" spans="1:6" s="68" customFormat="1" x14ac:dyDescent="0.25">
      <c r="A12" s="133">
        <v>43647</v>
      </c>
      <c r="B12" s="134">
        <v>22</v>
      </c>
      <c r="C12" s="138" t="s">
        <v>150</v>
      </c>
      <c r="D12" s="138" t="s">
        <v>151</v>
      </c>
      <c r="E12" s="139"/>
      <c r="F12" s="3"/>
    </row>
    <row r="13" spans="1:6" s="68" customFormat="1" x14ac:dyDescent="0.25">
      <c r="A13" s="133">
        <v>43678</v>
      </c>
      <c r="B13" s="134">
        <v>22</v>
      </c>
      <c r="C13" s="138" t="s">
        <v>152</v>
      </c>
      <c r="D13" s="138" t="s">
        <v>151</v>
      </c>
      <c r="E13" s="139"/>
      <c r="F13" s="3"/>
    </row>
    <row r="14" spans="1:6" s="68" customFormat="1" x14ac:dyDescent="0.25">
      <c r="A14" s="133">
        <v>43709</v>
      </c>
      <c r="B14" s="134">
        <v>22</v>
      </c>
      <c r="C14" s="138" t="s">
        <v>153</v>
      </c>
      <c r="D14" s="138" t="s">
        <v>151</v>
      </c>
      <c r="E14" s="139"/>
      <c r="F14" s="3"/>
    </row>
    <row r="15" spans="1:6" s="68" customFormat="1" x14ac:dyDescent="0.25">
      <c r="A15" s="133">
        <v>43739</v>
      </c>
      <c r="B15" s="134">
        <v>22</v>
      </c>
      <c r="C15" s="138" t="s">
        <v>154</v>
      </c>
      <c r="D15" s="138" t="s">
        <v>151</v>
      </c>
      <c r="E15" s="139"/>
      <c r="F15" s="3"/>
    </row>
    <row r="16" spans="1:6" s="68" customFormat="1" x14ac:dyDescent="0.25">
      <c r="A16" s="133">
        <v>43770</v>
      </c>
      <c r="B16" s="134">
        <v>22</v>
      </c>
      <c r="C16" s="138" t="s">
        <v>155</v>
      </c>
      <c r="D16" s="138" t="s">
        <v>151</v>
      </c>
      <c r="E16" s="139"/>
      <c r="F16" s="3"/>
    </row>
    <row r="17" spans="1:6" s="68" customFormat="1" x14ac:dyDescent="0.25">
      <c r="A17" s="133">
        <v>43800</v>
      </c>
      <c r="B17" s="134">
        <v>22</v>
      </c>
      <c r="C17" s="138" t="s">
        <v>156</v>
      </c>
      <c r="D17" s="138" t="s">
        <v>151</v>
      </c>
      <c r="E17" s="139"/>
      <c r="F17" s="3"/>
    </row>
    <row r="18" spans="1:6" s="68" customFormat="1" x14ac:dyDescent="0.25">
      <c r="A18" s="133">
        <v>43831</v>
      </c>
      <c r="B18" s="134">
        <v>22</v>
      </c>
      <c r="C18" s="138" t="s">
        <v>157</v>
      </c>
      <c r="D18" s="138" t="s">
        <v>151</v>
      </c>
      <c r="E18" s="139"/>
      <c r="F18" s="3"/>
    </row>
    <row r="19" spans="1:6" s="68" customFormat="1" x14ac:dyDescent="0.25">
      <c r="A19" s="133">
        <v>43862</v>
      </c>
      <c r="B19" s="134">
        <v>22</v>
      </c>
      <c r="C19" s="138" t="s">
        <v>158</v>
      </c>
      <c r="D19" s="138" t="s">
        <v>151</v>
      </c>
      <c r="E19" s="139"/>
      <c r="F19" s="3"/>
    </row>
    <row r="20" spans="1:6" s="68" customFormat="1" x14ac:dyDescent="0.25">
      <c r="A20" s="133">
        <v>43891</v>
      </c>
      <c r="B20" s="134">
        <v>22</v>
      </c>
      <c r="C20" s="138" t="s">
        <v>159</v>
      </c>
      <c r="D20" s="138" t="s">
        <v>151</v>
      </c>
      <c r="E20" s="139"/>
      <c r="F20" s="3"/>
    </row>
    <row r="21" spans="1:6" s="68" customFormat="1" x14ac:dyDescent="0.25">
      <c r="A21" s="133">
        <v>43922</v>
      </c>
      <c r="B21" s="134">
        <v>22</v>
      </c>
      <c r="C21" s="138" t="s">
        <v>160</v>
      </c>
      <c r="D21" s="138" t="s">
        <v>151</v>
      </c>
      <c r="E21" s="139"/>
      <c r="F21" s="3"/>
    </row>
    <row r="22" spans="1:6" s="68" customFormat="1" x14ac:dyDescent="0.25">
      <c r="A22" s="133">
        <v>43952</v>
      </c>
      <c r="B22" s="134">
        <v>22</v>
      </c>
      <c r="C22" s="138" t="s">
        <v>161</v>
      </c>
      <c r="D22" s="138" t="s">
        <v>151</v>
      </c>
      <c r="E22" s="139"/>
      <c r="F22" s="3"/>
    </row>
    <row r="23" spans="1:6" s="68" customFormat="1" x14ac:dyDescent="0.25">
      <c r="A23" s="137">
        <v>43983</v>
      </c>
      <c r="B23" s="134">
        <v>22</v>
      </c>
      <c r="C23" s="138" t="s">
        <v>162</v>
      </c>
      <c r="D23" s="138" t="s">
        <v>151</v>
      </c>
      <c r="E23" s="139"/>
      <c r="F23" s="3"/>
    </row>
    <row r="24" spans="1:6" s="68" customFormat="1" hidden="1" x14ac:dyDescent="0.25">
      <c r="A24" s="115"/>
      <c r="B24" s="112"/>
      <c r="C24" s="116"/>
      <c r="D24" s="116"/>
      <c r="E24" s="117"/>
      <c r="F24" s="3"/>
    </row>
    <row r="25" spans="1:6" ht="34.5" customHeight="1" x14ac:dyDescent="0.25">
      <c r="A25" s="69" t="s">
        <v>102</v>
      </c>
      <c r="B25" s="78">
        <f>SUM(B11:B24)</f>
        <v>264</v>
      </c>
      <c r="C25" s="85" t="str">
        <f>IF(SUBTOTAL(3,B11:B24)=SUBTOTAL(103,B11:B24),'Summary and sign-off'!$A$48,'Summary and sign-off'!$A$49)</f>
        <v>Check - there are no hidden rows with data</v>
      </c>
      <c r="D25" s="153" t="str">
        <f>IF('Summary and sign-off'!F59='Summary and sign-off'!F54,'Summary and sign-off'!A51,'Summary and sign-off'!A50)</f>
        <v>Check - each entry provides sufficient information</v>
      </c>
      <c r="E25" s="153"/>
      <c r="F25" s="37"/>
    </row>
    <row r="26" spans="1:6" ht="14.15" customHeight="1" x14ac:dyDescent="0.25">
      <c r="A26" s="38"/>
      <c r="B26" s="27"/>
      <c r="C26" s="20"/>
      <c r="D26" s="20"/>
      <c r="E26" s="20"/>
      <c r="F26" s="24"/>
    </row>
    <row r="27" spans="1:6" ht="13" x14ac:dyDescent="0.3">
      <c r="A27" s="21" t="s">
        <v>103</v>
      </c>
      <c r="B27" s="20"/>
      <c r="C27" s="20"/>
      <c r="D27" s="20"/>
      <c r="E27" s="20"/>
      <c r="F27" s="24"/>
    </row>
    <row r="28" spans="1:6" ht="12.65" customHeight="1" x14ac:dyDescent="0.25">
      <c r="A28" s="23" t="s">
        <v>82</v>
      </c>
      <c r="B28" s="20"/>
      <c r="C28" s="20"/>
      <c r="D28" s="20"/>
      <c r="E28" s="20"/>
      <c r="F28" s="24"/>
    </row>
    <row r="29" spans="1:6" ht="13" x14ac:dyDescent="0.3">
      <c r="A29" s="23" t="s">
        <v>30</v>
      </c>
      <c r="B29" s="25"/>
      <c r="C29" s="26"/>
      <c r="D29" s="26"/>
      <c r="E29" s="26"/>
      <c r="F29" s="27"/>
    </row>
    <row r="30" spans="1:6" x14ac:dyDescent="0.25">
      <c r="A30" s="31" t="s">
        <v>96</v>
      </c>
      <c r="B30" s="32"/>
      <c r="C30" s="27"/>
      <c r="D30" s="27"/>
      <c r="E30" s="27"/>
      <c r="F30" s="27"/>
    </row>
    <row r="31" spans="1:6" ht="12.75" customHeight="1" x14ac:dyDescent="0.25">
      <c r="A31" s="31" t="s">
        <v>97</v>
      </c>
      <c r="B31" s="39"/>
      <c r="C31" s="33"/>
      <c r="D31" s="33"/>
      <c r="E31" s="33"/>
      <c r="F31" s="33"/>
    </row>
    <row r="32" spans="1:6" x14ac:dyDescent="0.25">
      <c r="A32" s="38"/>
      <c r="B32" s="40"/>
      <c r="C32" s="20"/>
      <c r="D32" s="20"/>
      <c r="E32" s="20"/>
      <c r="F32" s="38"/>
    </row>
    <row r="33" spans="1:6" hidden="1" x14ac:dyDescent="0.25">
      <c r="A33" s="20"/>
      <c r="B33" s="20"/>
      <c r="C33" s="20"/>
      <c r="D33" s="20"/>
      <c r="E33" s="38"/>
    </row>
    <row r="34" spans="1:6" ht="12.75" hidden="1" customHeight="1" x14ac:dyDescent="0.25"/>
    <row r="35" spans="1:6" hidden="1" x14ac:dyDescent="0.25">
      <c r="A35" s="41"/>
      <c r="B35" s="41"/>
      <c r="C35" s="41"/>
      <c r="D35" s="41"/>
      <c r="E35" s="41"/>
      <c r="F35" s="24"/>
    </row>
    <row r="36" spans="1:6" hidden="1" x14ac:dyDescent="0.25">
      <c r="A36" s="41"/>
      <c r="B36" s="41"/>
      <c r="C36" s="41"/>
      <c r="D36" s="41"/>
      <c r="E36" s="41"/>
      <c r="F36" s="24"/>
    </row>
    <row r="37" spans="1:6" hidden="1" x14ac:dyDescent="0.25">
      <c r="A37" s="41"/>
      <c r="B37" s="41"/>
      <c r="C37" s="41"/>
      <c r="D37" s="41"/>
      <c r="E37" s="41"/>
      <c r="F37" s="24"/>
    </row>
    <row r="38" spans="1:6" hidden="1" x14ac:dyDescent="0.25">
      <c r="A38" s="41"/>
      <c r="B38" s="41"/>
      <c r="C38" s="41"/>
      <c r="D38" s="41"/>
      <c r="E38" s="41"/>
      <c r="F38" s="24"/>
    </row>
    <row r="39" spans="1:6" hidden="1" x14ac:dyDescent="0.25">
      <c r="A39" s="41"/>
      <c r="B39" s="41"/>
      <c r="C39" s="41"/>
      <c r="D39" s="41"/>
      <c r="E39" s="41"/>
      <c r="F39" s="24"/>
    </row>
    <row r="40" spans="1:6" hidden="1" x14ac:dyDescent="0.25"/>
    <row r="41" spans="1:6" hidden="1" x14ac:dyDescent="0.25"/>
    <row r="42" spans="1:6" hidden="1" x14ac:dyDescent="0.25"/>
    <row r="43" spans="1:6" hidden="1" x14ac:dyDescent="0.25"/>
    <row r="44" spans="1:6" hidden="1" x14ac:dyDescent="0.25"/>
    <row r="45" spans="1:6" hidden="1" x14ac:dyDescent="0.25"/>
    <row r="46" spans="1:6" hidden="1" x14ac:dyDescent="0.25"/>
    <row r="47" spans="1:6" hidden="1" x14ac:dyDescent="0.25"/>
    <row r="48" spans="1:6" hidden="1" x14ac:dyDescent="0.25"/>
    <row r="49" hidden="1" x14ac:dyDescent="0.25"/>
    <row r="50" hidden="1" x14ac:dyDescent="0.25"/>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5"/>
  <sheetViews>
    <sheetView zoomScaleNormal="100" workbookViewId="0">
      <selection activeCell="B7" sqref="B7:F7"/>
    </sheetView>
  </sheetViews>
  <sheetFormatPr defaultColWidth="0" defaultRowHeight="12.5" zeroHeight="1" x14ac:dyDescent="0.25"/>
  <cols>
    <col min="1" max="1" width="35.7265625" style="16" customWidth="1"/>
    <col min="2" max="2" width="46.7265625" style="16" customWidth="1"/>
    <col min="3" max="3" width="22.26953125" style="16" customWidth="1"/>
    <col min="4" max="4" width="25.453125" style="16" customWidth="1"/>
    <col min="5" max="6" width="35.7265625" style="16" customWidth="1"/>
    <col min="7" max="7" width="38" style="16" customWidth="1"/>
    <col min="8" max="10" width="9.26953125" style="16" hidden="1" customWidth="1"/>
    <col min="11" max="15" width="0" style="16" hidden="1" customWidth="1"/>
    <col min="16" max="16384" width="0" style="16" hidden="1"/>
  </cols>
  <sheetData>
    <row r="1" spans="1:6" ht="26.25" customHeight="1" x14ac:dyDescent="0.25">
      <c r="A1" s="149" t="s">
        <v>104</v>
      </c>
      <c r="B1" s="149"/>
      <c r="C1" s="149"/>
      <c r="D1" s="149"/>
      <c r="E1" s="149"/>
      <c r="F1" s="149"/>
    </row>
    <row r="2" spans="1:6" ht="21" customHeight="1" x14ac:dyDescent="0.25">
      <c r="A2" s="4" t="s">
        <v>3</v>
      </c>
      <c r="B2" s="152" t="str">
        <f>'Summary and sign-off'!B2:F2</f>
        <v>Education Review Office</v>
      </c>
      <c r="C2" s="152"/>
      <c r="D2" s="152"/>
      <c r="E2" s="152"/>
      <c r="F2" s="152"/>
    </row>
    <row r="3" spans="1:6" ht="21" customHeight="1" x14ac:dyDescent="0.25">
      <c r="A3" s="4" t="s">
        <v>61</v>
      </c>
      <c r="B3" s="152" t="str">
        <f>'Summary and sign-off'!B3:F3</f>
        <v>Nicholas Pole</v>
      </c>
      <c r="C3" s="152"/>
      <c r="D3" s="152"/>
      <c r="E3" s="152"/>
      <c r="F3" s="152"/>
    </row>
    <row r="4" spans="1:6" ht="21" customHeight="1" x14ac:dyDescent="0.25">
      <c r="A4" s="4" t="s">
        <v>62</v>
      </c>
      <c r="B4" s="152">
        <f>'Summary and sign-off'!B4:F4</f>
        <v>43647</v>
      </c>
      <c r="C4" s="152"/>
      <c r="D4" s="152"/>
      <c r="E4" s="152"/>
      <c r="F4" s="152"/>
    </row>
    <row r="5" spans="1:6" ht="21" customHeight="1" x14ac:dyDescent="0.25">
      <c r="A5" s="4" t="s">
        <v>63</v>
      </c>
      <c r="B5" s="152">
        <f>'Summary and sign-off'!B5:F5</f>
        <v>44012</v>
      </c>
      <c r="C5" s="152"/>
      <c r="D5" s="152"/>
      <c r="E5" s="152"/>
      <c r="F5" s="152"/>
    </row>
    <row r="6" spans="1:6" ht="21" customHeight="1" x14ac:dyDescent="0.25">
      <c r="A6" s="4" t="s">
        <v>105</v>
      </c>
      <c r="B6" s="147" t="s">
        <v>32</v>
      </c>
      <c r="C6" s="147"/>
      <c r="D6" s="147"/>
      <c r="E6" s="147"/>
      <c r="F6" s="147"/>
    </row>
    <row r="7" spans="1:6" ht="21" customHeight="1" x14ac:dyDescent="0.25">
      <c r="A7" s="4" t="s">
        <v>7</v>
      </c>
      <c r="B7" s="147" t="s">
        <v>34</v>
      </c>
      <c r="C7" s="147"/>
      <c r="D7" s="147"/>
      <c r="E7" s="147"/>
      <c r="F7" s="147"/>
    </row>
    <row r="8" spans="1:6" ht="36" customHeight="1" x14ac:dyDescent="0.25">
      <c r="A8" s="156" t="s">
        <v>106</v>
      </c>
      <c r="B8" s="156"/>
      <c r="C8" s="156"/>
      <c r="D8" s="156"/>
      <c r="E8" s="156"/>
      <c r="F8" s="156"/>
    </row>
    <row r="9" spans="1:6" ht="36" customHeight="1" x14ac:dyDescent="0.25">
      <c r="A9" s="164" t="s">
        <v>107</v>
      </c>
      <c r="B9" s="165"/>
      <c r="C9" s="165"/>
      <c r="D9" s="165"/>
      <c r="E9" s="165"/>
      <c r="F9" s="165"/>
    </row>
    <row r="10" spans="1:6" ht="39" customHeight="1" x14ac:dyDescent="0.25">
      <c r="A10" s="35" t="s">
        <v>68</v>
      </c>
      <c r="B10" s="128" t="s">
        <v>108</v>
      </c>
      <c r="C10" s="128" t="s">
        <v>109</v>
      </c>
      <c r="D10" s="128" t="s">
        <v>110</v>
      </c>
      <c r="E10" s="128" t="s">
        <v>111</v>
      </c>
      <c r="F10" s="128" t="s">
        <v>112</v>
      </c>
    </row>
    <row r="11" spans="1:6" s="68" customFormat="1" hidden="1" x14ac:dyDescent="0.25">
      <c r="A11" s="111"/>
      <c r="B11" s="116"/>
      <c r="C11" s="118"/>
      <c r="D11" s="116"/>
      <c r="E11" s="119"/>
      <c r="F11" s="117"/>
    </row>
    <row r="12" spans="1:6" s="68" customFormat="1" x14ac:dyDescent="0.25">
      <c r="A12" s="133">
        <v>43737</v>
      </c>
      <c r="B12" s="140" t="s">
        <v>163</v>
      </c>
      <c r="C12" s="141" t="s">
        <v>48</v>
      </c>
      <c r="D12" s="140" t="s">
        <v>164</v>
      </c>
      <c r="E12" s="142" t="s">
        <v>168</v>
      </c>
      <c r="F12" s="143"/>
    </row>
    <row r="13" spans="1:6" s="68" customFormat="1" ht="25" x14ac:dyDescent="0.25">
      <c r="A13" s="133">
        <v>43867</v>
      </c>
      <c r="B13" s="140" t="s">
        <v>165</v>
      </c>
      <c r="C13" s="141" t="s">
        <v>48</v>
      </c>
      <c r="D13" s="140" t="s">
        <v>166</v>
      </c>
      <c r="E13" s="142" t="s">
        <v>46</v>
      </c>
      <c r="F13" s="143"/>
    </row>
    <row r="14" spans="1:6" s="68" customFormat="1" x14ac:dyDescent="0.25">
      <c r="A14" s="133"/>
      <c r="B14" s="140"/>
      <c r="C14" s="141"/>
      <c r="D14" s="140"/>
      <c r="E14" s="142"/>
      <c r="F14" s="143"/>
    </row>
    <row r="15" spans="1:6" s="68" customFormat="1" x14ac:dyDescent="0.25">
      <c r="A15" s="133"/>
      <c r="B15" s="140"/>
      <c r="C15" s="141"/>
      <c r="D15" s="140"/>
      <c r="E15" s="142"/>
      <c r="F15" s="143"/>
    </row>
    <row r="16" spans="1:6" s="68" customFormat="1" x14ac:dyDescent="0.25">
      <c r="A16" s="133"/>
      <c r="B16" s="140"/>
      <c r="C16" s="141"/>
      <c r="D16" s="140"/>
      <c r="E16" s="142"/>
      <c r="F16" s="143"/>
    </row>
    <row r="17" spans="1:7" s="68" customFormat="1" x14ac:dyDescent="0.25">
      <c r="A17" s="133"/>
      <c r="B17" s="140"/>
      <c r="C17" s="141"/>
      <c r="D17" s="140"/>
      <c r="E17" s="142"/>
      <c r="F17" s="143"/>
    </row>
    <row r="18" spans="1:7" s="68" customFormat="1" x14ac:dyDescent="0.25">
      <c r="A18" s="133"/>
      <c r="B18" s="140"/>
      <c r="C18" s="141"/>
      <c r="D18" s="140"/>
      <c r="E18" s="142"/>
      <c r="F18" s="143"/>
    </row>
    <row r="19" spans="1:7" s="68" customFormat="1" x14ac:dyDescent="0.25">
      <c r="A19" s="133"/>
      <c r="B19" s="140"/>
      <c r="C19" s="141"/>
      <c r="D19" s="140"/>
      <c r="E19" s="142"/>
      <c r="F19" s="143"/>
    </row>
    <row r="20" spans="1:7" s="68" customFormat="1" x14ac:dyDescent="0.25">
      <c r="A20" s="133"/>
      <c r="B20" s="140"/>
      <c r="C20" s="141"/>
      <c r="D20" s="140"/>
      <c r="E20" s="142"/>
      <c r="F20" s="143"/>
    </row>
    <row r="21" spans="1:7" s="68" customFormat="1" x14ac:dyDescent="0.25">
      <c r="A21" s="133"/>
      <c r="B21" s="140"/>
      <c r="C21" s="141"/>
      <c r="D21" s="140"/>
      <c r="E21" s="142"/>
      <c r="F21" s="143"/>
    </row>
    <row r="22" spans="1:7" s="68" customFormat="1" x14ac:dyDescent="0.25">
      <c r="A22" s="133"/>
      <c r="B22" s="140"/>
      <c r="C22" s="141"/>
      <c r="D22" s="140"/>
      <c r="E22" s="142"/>
      <c r="F22" s="143"/>
    </row>
    <row r="23" spans="1:7" s="68" customFormat="1" x14ac:dyDescent="0.25">
      <c r="A23" s="133"/>
      <c r="B23" s="140"/>
      <c r="C23" s="141"/>
      <c r="D23" s="140"/>
      <c r="E23" s="142"/>
      <c r="F23" s="143"/>
    </row>
    <row r="24" spans="1:7" s="68" customFormat="1" hidden="1" x14ac:dyDescent="0.25">
      <c r="A24" s="111"/>
      <c r="B24" s="116"/>
      <c r="C24" s="118"/>
      <c r="D24" s="116"/>
      <c r="E24" s="119"/>
      <c r="F24" s="117"/>
    </row>
    <row r="25" spans="1:7" ht="34.5" customHeight="1" x14ac:dyDescent="0.25">
      <c r="A25" s="129" t="s">
        <v>113</v>
      </c>
      <c r="B25" s="130" t="s">
        <v>114</v>
      </c>
      <c r="C25" s="131">
        <f>C26+C27</f>
        <v>2</v>
      </c>
      <c r="D25" s="132" t="str">
        <f>IF(SUBTOTAL(3,C11:C24)=SUBTOTAL(103,C11:C24),'Summary and sign-off'!$A$48,'Summary and sign-off'!$A$49)</f>
        <v>Check - there are no hidden rows with data</v>
      </c>
      <c r="E25" s="153" t="str">
        <f>IF('Summary and sign-off'!F60='Summary and sign-off'!F54,'Summary and sign-off'!A52,'Summary and sign-off'!A50)</f>
        <v>Check - each entry provides sufficient information</v>
      </c>
      <c r="F25" s="153"/>
      <c r="G25" s="68"/>
    </row>
    <row r="26" spans="1:7" ht="25.5" customHeight="1" x14ac:dyDescent="0.35">
      <c r="A26" s="70"/>
      <c r="B26" s="71" t="s">
        <v>47</v>
      </c>
      <c r="C26" s="72">
        <f>COUNTIF(C11:C24,'Summary and sign-off'!A45)</f>
        <v>0</v>
      </c>
      <c r="D26" s="17"/>
      <c r="E26" s="18"/>
      <c r="F26" s="19"/>
    </row>
    <row r="27" spans="1:7" ht="25.5" customHeight="1" x14ac:dyDescent="0.35">
      <c r="A27" s="70"/>
      <c r="B27" s="71" t="s">
        <v>48</v>
      </c>
      <c r="C27" s="72">
        <f>COUNTIF(C11:C24,'Summary and sign-off'!A46)</f>
        <v>2</v>
      </c>
      <c r="D27" s="17"/>
      <c r="E27" s="18"/>
      <c r="F27" s="19"/>
    </row>
    <row r="28" spans="1:7" ht="13" x14ac:dyDescent="0.3">
      <c r="A28" s="20"/>
      <c r="B28" s="21"/>
      <c r="C28" s="20"/>
      <c r="D28" s="22"/>
      <c r="E28" s="22"/>
      <c r="F28" s="20"/>
    </row>
    <row r="29" spans="1:7" ht="13" x14ac:dyDescent="0.3">
      <c r="A29" s="21" t="s">
        <v>103</v>
      </c>
      <c r="B29" s="21"/>
      <c r="C29" s="21"/>
      <c r="D29" s="21"/>
      <c r="E29" s="21"/>
      <c r="F29" s="21"/>
    </row>
    <row r="30" spans="1:7" ht="12.65" customHeight="1" x14ac:dyDescent="0.25">
      <c r="A30" s="23" t="s">
        <v>82</v>
      </c>
      <c r="B30" s="20"/>
      <c r="C30" s="20"/>
      <c r="D30" s="20"/>
      <c r="E30" s="20"/>
      <c r="F30" s="24"/>
    </row>
    <row r="31" spans="1:7" ht="13" x14ac:dyDescent="0.3">
      <c r="A31" s="23" t="s">
        <v>30</v>
      </c>
      <c r="B31" s="25"/>
      <c r="C31" s="26"/>
      <c r="D31" s="26"/>
      <c r="E31" s="26"/>
      <c r="F31" s="27"/>
    </row>
    <row r="32" spans="1:7" ht="13" x14ac:dyDescent="0.3">
      <c r="A32" s="23" t="s">
        <v>115</v>
      </c>
      <c r="B32" s="28"/>
      <c r="C32" s="28"/>
      <c r="D32" s="28"/>
      <c r="E32" s="28"/>
      <c r="F32" s="28"/>
    </row>
    <row r="33" spans="1:6" ht="12.75" customHeight="1" x14ac:dyDescent="0.25">
      <c r="A33" s="23" t="s">
        <v>116</v>
      </c>
      <c r="B33" s="20"/>
      <c r="C33" s="20"/>
      <c r="D33" s="20"/>
      <c r="E33" s="20"/>
      <c r="F33" s="20"/>
    </row>
    <row r="34" spans="1:6" ht="13.15" customHeight="1" x14ac:dyDescent="0.25">
      <c r="A34" s="29" t="s">
        <v>117</v>
      </c>
      <c r="B34" s="30"/>
      <c r="C34" s="30"/>
      <c r="D34" s="30"/>
      <c r="E34" s="30"/>
      <c r="F34" s="30"/>
    </row>
    <row r="35" spans="1:6" x14ac:dyDescent="0.25">
      <c r="A35" s="31" t="s">
        <v>118</v>
      </c>
      <c r="B35" s="32"/>
      <c r="C35" s="27"/>
      <c r="D35" s="27"/>
      <c r="E35" s="27"/>
      <c r="F35" s="27"/>
    </row>
    <row r="36" spans="1:6" ht="12.75" customHeight="1" x14ac:dyDescent="0.25">
      <c r="A36" s="31" t="s">
        <v>97</v>
      </c>
      <c r="B36" s="23"/>
      <c r="C36" s="33"/>
      <c r="D36" s="33"/>
      <c r="E36" s="33"/>
      <c r="F36" s="33"/>
    </row>
    <row r="37" spans="1:6" ht="12.75" customHeight="1" x14ac:dyDescent="0.25">
      <c r="A37" s="23"/>
      <c r="B37" s="23"/>
      <c r="C37" s="33"/>
      <c r="D37" s="33"/>
      <c r="E37" s="33"/>
      <c r="F37" s="33"/>
    </row>
    <row r="38" spans="1:6" ht="12.75" hidden="1" customHeight="1" x14ac:dyDescent="0.25">
      <c r="A38" s="23"/>
      <c r="B38" s="23"/>
      <c r="C38" s="33"/>
      <c r="D38" s="33"/>
      <c r="E38" s="33"/>
      <c r="F38" s="33"/>
    </row>
    <row r="39" spans="1:6" hidden="1" x14ac:dyDescent="0.25"/>
    <row r="40" spans="1:6" hidden="1" x14ac:dyDescent="0.25"/>
    <row r="41" spans="1:6" ht="13" hidden="1" x14ac:dyDescent="0.3">
      <c r="A41" s="21"/>
      <c r="B41" s="21"/>
      <c r="C41" s="21"/>
      <c r="D41" s="21"/>
      <c r="E41" s="21"/>
      <c r="F41" s="21"/>
    </row>
    <row r="42" spans="1:6" ht="13" hidden="1" x14ac:dyDescent="0.3">
      <c r="A42" s="21"/>
      <c r="B42" s="21"/>
      <c r="C42" s="21"/>
      <c r="D42" s="21"/>
      <c r="E42" s="21"/>
      <c r="F42" s="21"/>
    </row>
    <row r="43" spans="1:6" ht="13" hidden="1" x14ac:dyDescent="0.3">
      <c r="A43" s="21"/>
      <c r="B43" s="21"/>
      <c r="C43" s="21"/>
      <c r="D43" s="21"/>
      <c r="E43" s="21"/>
      <c r="F43" s="21"/>
    </row>
    <row r="44" spans="1:6" ht="13" hidden="1" x14ac:dyDescent="0.3">
      <c r="A44" s="21"/>
      <c r="B44" s="21"/>
      <c r="C44" s="21"/>
      <c r="D44" s="21"/>
      <c r="E44" s="21"/>
      <c r="F44" s="21"/>
    </row>
    <row r="45" spans="1:6" ht="13" hidden="1" x14ac:dyDescent="0.3">
      <c r="A45" s="21"/>
      <c r="B45" s="21"/>
      <c r="C45" s="21"/>
      <c r="D45" s="21"/>
      <c r="E45" s="21"/>
      <c r="F45" s="21"/>
    </row>
    <row r="46" spans="1:6" hidden="1" x14ac:dyDescent="0.25"/>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DF580A010B20459D55746BC40E1005" ma:contentTypeVersion="12" ma:contentTypeDescription="Create a new document." ma:contentTypeScope="" ma:versionID="7c2ea660d422857a29d44bd01a43fa2a">
  <xsd:schema xmlns:xsd="http://www.w3.org/2001/XMLSchema" xmlns:xs="http://www.w3.org/2001/XMLSchema" xmlns:p="http://schemas.microsoft.com/office/2006/metadata/properties" xmlns:ns2="bc170f26-39da-4a23-b0ac-03fb9822dca8" xmlns:ns3="f1b3e1d5-8dbe-4e1d-8f87-a3508db76513" targetNamespace="http://schemas.microsoft.com/office/2006/metadata/properties" ma:root="true" ma:fieldsID="d4984f3465d36d3fcfd73de904d857e5" ns2:_="" ns3:_="">
    <xsd:import namespace="bc170f26-39da-4a23-b0ac-03fb9822dca8"/>
    <xsd:import namespace="f1b3e1d5-8dbe-4e1d-8f87-a3508db7651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170f26-39da-4a23-b0ac-03fb9822dc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b3e1d5-8dbe-4e1d-8f87-a3508db7651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1b3e1d5-8dbe-4e1d-8f87-a3508db76513">
      <UserInfo>
        <DisplayName>Ken Smart</DisplayName>
        <AccountId>87</AccountId>
        <AccountType/>
      </UserInfo>
      <UserInfo>
        <DisplayName>Nehalkumar patel</DisplayName>
        <AccountId>157</AccountId>
        <AccountType/>
      </UserInfo>
    </SharedWithUsers>
  </documentManagement>
</p:properties>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0D15C2BF-F75F-4119-8BA9-54C81D72ED58}"/>
</file>

<file path=customXml/itemProps3.xml><?xml version="1.0" encoding="utf-8"?>
<ds:datastoreItem xmlns:ds="http://schemas.openxmlformats.org/officeDocument/2006/customXml" ds:itemID="{F579D7F4-D0D7-4BCB-BBEA-E7C37A64913E}">
  <ds:schemaRefs>
    <ds:schemaRef ds:uri="72c20896-0601-41f0-bac2-03eae5c373fc"/>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Pauline Harland</cp:lastModifiedBy>
  <cp:revision/>
  <dcterms:created xsi:type="dcterms:W3CDTF">2010-10-17T20:59:02Z</dcterms:created>
  <dcterms:modified xsi:type="dcterms:W3CDTF">2020-07-10T03:25:02Z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0x010100FFDF580A010B20459D55746BC40E1005</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