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https://ero-my.sharepoint.com/personal/sharon_houghton_ero_govt_nz/Documents/Desktop/"/>
    </mc:Choice>
  </mc:AlternateContent>
  <xr:revisionPtr revIDLastSave="34" documentId="8_{73127BA2-8149-4413-BDD9-BC995F390E3D}" xr6:coauthVersionLast="47" xr6:coauthVersionMax="47" xr10:uidLastSave="{33315E07-8132-4FF4-97C0-A1755A99D563}"/>
  <bookViews>
    <workbookView xWindow="28680" yWindow="-120" windowWidth="29040" windowHeight="15720" activeTab="4" xr2:uid="{00000000-000D-0000-FFFF-FFFF00000000}"/>
  </bookViews>
  <sheets>
    <sheet name="Summary and sign-off" sheetId="13" r:id="rId1"/>
    <sheet name="Travel" sheetId="1" r:id="rId2"/>
    <sheet name="Hospitality" sheetId="2" r:id="rId3"/>
    <sheet name="All other expenses" sheetId="3" r:id="rId4"/>
    <sheet name="Gifts and benefits" sheetId="4" r:id="rId5"/>
  </sheets>
  <definedNames>
    <definedName name="_xlnm.Print_Area" localSheetId="3">'All other expenses'!$A$1:$F$29</definedName>
    <definedName name="_xlnm.Print_Area" localSheetId="4">'Gifts and benefits'!$A$1:$BR$93</definedName>
    <definedName name="_xlnm.Print_Area" localSheetId="2">Hospitality!$A$1:$E$20</definedName>
    <definedName name="_xlnm.Print_Area" localSheetId="0">'Summary and sign-off'!$A$1:$F$22</definedName>
    <definedName name="_xlnm.Print_Area" localSheetId="1">Travel!$A$1:$F$90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6" i="1" l="1"/>
  <c r="B30" i="1"/>
  <c r="B15" i="1" l="1"/>
  <c r="B16" i="1"/>
  <c r="B19" i="1" l="1"/>
  <c r="B59" i="1"/>
  <c r="B57" i="1"/>
  <c r="B36" i="1"/>
  <c r="B46" i="1"/>
  <c r="B55" i="1" l="1"/>
  <c r="B43" i="1"/>
  <c r="B34" i="1"/>
  <c r="B32" i="1"/>
  <c r="B28" i="1"/>
  <c r="B23" i="1"/>
  <c r="B60" i="1" l="1"/>
  <c r="B23" i="3"/>
  <c r="D14" i="4" l="1"/>
  <c r="C13" i="2"/>
  <c r="C19" i="1"/>
  <c r="C60" i="1" l="1"/>
  <c r="B6" i="13"/>
  <c r="E58" i="13"/>
  <c r="C58" i="13"/>
  <c r="C16" i="4"/>
  <c r="C15" i="4"/>
  <c r="B58" i="13" l="1"/>
  <c r="B57" i="13"/>
  <c r="D57" i="13"/>
  <c r="B56" i="13"/>
  <c r="D56" i="13"/>
  <c r="D55" i="13"/>
  <c r="B55" i="13"/>
  <c r="D54" i="13"/>
  <c r="B54" i="13"/>
  <c r="D53" i="13"/>
  <c r="B53" i="13"/>
  <c r="B2" i="4"/>
  <c r="B3" i="4"/>
  <c r="B2" i="3"/>
  <c r="B3" i="3"/>
  <c r="B2" i="2"/>
  <c r="B3" i="2"/>
  <c r="B2" i="1"/>
  <c r="B3" i="1"/>
  <c r="F56" i="13" l="1"/>
  <c r="D13" i="2" s="1"/>
  <c r="F58" i="13"/>
  <c r="E14" i="4" s="1"/>
  <c r="F57" i="13"/>
  <c r="F55" i="13"/>
  <c r="F54" i="13"/>
  <c r="D60" i="1" s="1"/>
  <c r="F53" i="13"/>
  <c r="D19" i="1" s="1"/>
  <c r="C13" i="13"/>
  <c r="C12" i="13"/>
  <c r="C11" i="13"/>
  <c r="C16" i="13" l="1"/>
  <c r="C17" i="13"/>
  <c r="B5" i="4" l="1"/>
  <c r="B4" i="4"/>
  <c r="B5" i="3"/>
  <c r="B4" i="3"/>
  <c r="B5" i="2"/>
  <c r="B4" i="2"/>
  <c r="B5" i="1"/>
  <c r="B4" i="1"/>
  <c r="C15" i="13" l="1"/>
  <c r="F12" i="13" l="1"/>
  <c r="C14" i="4"/>
  <c r="F11" i="13" s="1"/>
  <c r="F13" i="13" l="1"/>
  <c r="B79" i="1"/>
  <c r="B17" i="13" s="1"/>
  <c r="B16" i="13"/>
  <c r="B81" i="1"/>
  <c r="B15" i="13" l="1"/>
  <c r="B11" i="13" s="1"/>
  <c r="B13" i="13"/>
  <c r="B13" i="2"/>
  <c r="B12" i="13" s="1"/>
  <c r="B18" i="1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1" authorId="0" shapeId="0" xr:uid="{00000000-0006-0000-0200-000001000000}">
      <text>
        <r>
          <rPr>
            <sz val="9"/>
            <color indexed="81"/>
            <rFont val="Tahoma"/>
            <family val="2"/>
          </rPr>
          <t xml:space="preserve">
Insert additional rows as needed:
- 'right click' on a row number (left of screen)
- select 'Insert' (this will insert a row above it)
</t>
        </r>
      </text>
    </comment>
    <comment ref="A22" authorId="0" shapeId="0" xr:uid="{00000000-0006-0000-0200-000002000000}">
      <text>
        <r>
          <rPr>
            <sz val="9"/>
            <color indexed="81"/>
            <rFont val="Tahoma"/>
            <family val="2"/>
          </rPr>
          <t xml:space="preserve">
Insert additional rows as needed:
- 'right click' on a row number (left of screen)
- select 'Insert' (this will insert a row above it)
</t>
        </r>
      </text>
    </comment>
    <comment ref="A63" authorId="0" shapeId="0" xr:uid="{00000000-0006-0000-0200-000003000000}">
      <text>
        <r>
          <rPr>
            <sz val="9"/>
            <color indexed="81"/>
            <rFont val="Tahoma"/>
            <family val="2"/>
          </rPr>
          <t xml:space="preserve">
Insert additional rows as needed:
- 'right click' on a row number (left of screen)
- select 'Insert' (this will insert a row above it)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3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4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500-000001000000}">
      <text>
        <r>
          <rPr>
            <sz val="9"/>
            <color indexed="81"/>
            <rFont val="Tahoma"/>
            <family val="2"/>
          </rPr>
          <t xml:space="preserve">
Insert additional rows as needed:
- 'right click' on a row number (left of screen)
- select 'Insert' (this will insert a row above it)
</t>
        </r>
      </text>
    </comment>
  </commentList>
</comments>
</file>

<file path=xl/sharedStrings.xml><?xml version="1.0" encoding="utf-8"?>
<sst xmlns="http://schemas.openxmlformats.org/spreadsheetml/2006/main" count="326" uniqueCount="171">
  <si>
    <t>Secretary or Chief Executive Expenses, Gifts and Benefits Disclosure - summary &amp; sign-off*</t>
  </si>
  <si>
    <t>Organisation Name*</t>
  </si>
  <si>
    <t>Education Review Office</t>
  </si>
  <si>
    <t>Secretary or Chief Executive**</t>
  </si>
  <si>
    <t>Ruth Shinoda</t>
  </si>
  <si>
    <t>Disclosure period start***</t>
  </si>
  <si>
    <t>Disclosure period end***</t>
  </si>
  <si>
    <t>Agency totals check</t>
  </si>
  <si>
    <t>Secretary or Chief Executive approval****</t>
  </si>
  <si>
    <t>This disclosure has been approved by the Departmental Secretary or Chief Executive</t>
  </si>
  <si>
    <t>Other sign-off****</t>
  </si>
  <si>
    <t>This summary page updates automatically from the 'Travel', 'Hospitality', 'All other expenses', and 'Gifts and benefits' tabs.
Throughout this workbook, input cells are shaded light green.</t>
  </si>
  <si>
    <t>Summary of expenses</t>
  </si>
  <si>
    <t>Cost in NZ$</t>
  </si>
  <si>
    <r>
      <t>GST inc / exc</t>
    </r>
    <r>
      <rPr>
        <b/>
        <sz val="10"/>
        <rFont val="Arial"/>
        <family val="2"/>
      </rPr>
      <t/>
    </r>
  </si>
  <si>
    <t>Gifts and benefits</t>
  </si>
  <si>
    <t>Count</t>
  </si>
  <si>
    <t>Travel expenses</t>
  </si>
  <si>
    <t>Number offered</t>
  </si>
  <si>
    <t>Hospitality</t>
  </si>
  <si>
    <t>Number accepted</t>
  </si>
  <si>
    <t>Other expenses</t>
  </si>
  <si>
    <t>Number declined</t>
  </si>
  <si>
    <t>International Travel</t>
  </si>
  <si>
    <t>Domestic Travel</t>
  </si>
  <si>
    <t>Local Travel</t>
  </si>
  <si>
    <t xml:space="preserve">Notes </t>
  </si>
  <si>
    <t>* Headings on following tabs will pre populate with what you enter on this tab</t>
  </si>
  <si>
    <t>** Create a new workbook for a new or Acting Departmental secretary or Chief Executive</t>
  </si>
  <si>
    <t>*** Update if a shorter or different period is covered</t>
  </si>
  <si>
    <t>Text required for validation and checks - don't change, move, delete or overwrite</t>
  </si>
  <si>
    <t>Insert additional rows as needed: right click on a row number (left of screen) and select Insert - this will insert a row above selected row.</t>
  </si>
  <si>
    <t>Figures include GST (where applicable)</t>
  </si>
  <si>
    <t>Figures exclude GST</t>
  </si>
  <si>
    <t>Data and totals on this worksheet have NOT YET BEEN CHECKED AND CONFIRMED</t>
  </si>
  <si>
    <t>Data and totals on this worksheet checked and confirmed</t>
  </si>
  <si>
    <t>Data and totals have not yet been checked and confirmed for any sheet</t>
  </si>
  <si>
    <t>Some data and totals have not yet been checked and confirmed</t>
  </si>
  <si>
    <t>Data and totals checked on all sheets</t>
  </si>
  <si>
    <t>Not yet indicated</t>
  </si>
  <si>
    <t>GST inclusion inconsistent</t>
  </si>
  <si>
    <t>This disclosure has not yet been approved by the Departmental Secretary or Chief Executive</t>
  </si>
  <si>
    <t>Type here who else has approved this disclosure</t>
  </si>
  <si>
    <t>Cultural item - not appropriate to value</t>
  </si>
  <si>
    <t>Under $100</t>
  </si>
  <si>
    <t>$100 - $500</t>
  </si>
  <si>
    <t>$500 - $1,000</t>
  </si>
  <si>
    <t>Over $1,000</t>
  </si>
  <si>
    <t>Estimate not possible</t>
  </si>
  <si>
    <t>Accepted</t>
  </si>
  <si>
    <t>Declined</t>
  </si>
  <si>
    <t>Check - there are no hidden rows with data</t>
  </si>
  <si>
    <t>Error - this total includes data from 'hidden' rows</t>
  </si>
  <si>
    <t>Check - each entry provides sufficient information</t>
  </si>
  <si>
    <t>Not all lines have an entry for "Cost in NZ$" and "Type of expense"</t>
  </si>
  <si>
    <t>Not all lines have an entry for "Description", "Was the gift accepted?" and "Estimated value in NZ$"</t>
  </si>
  <si>
    <t>Check that # of 'costs' = 'type of expenses' (also "accepted/declined" for gifts &amp; benefits)</t>
  </si>
  <si>
    <t>These checks (F53 to F61) are imperfect - they count the entries in each column and checks these totals are the same</t>
  </si>
  <si>
    <t>Travel checks</t>
  </si>
  <si>
    <t>Hospitality check</t>
  </si>
  <si>
    <t>All other expenses check</t>
  </si>
  <si>
    <t>Gifts and benefits check</t>
  </si>
  <si>
    <t>Public Service Secretary or Chief Executive Expense Disclosure</t>
  </si>
  <si>
    <t xml:space="preserve">Organisation Name </t>
  </si>
  <si>
    <t>Public Service Secretary or Chief Executive</t>
  </si>
  <si>
    <t>Disclosure period start</t>
  </si>
  <si>
    <t>Disclosure period end</t>
  </si>
  <si>
    <t>GST on costs</t>
  </si>
  <si>
    <t>International, domestic and local travel expenses</t>
  </si>
  <si>
    <t>All expenses incurred by Public Service secretary or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</si>
  <si>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</si>
  <si>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Date(s)*</t>
  </si>
  <si>
    <t>Cost in NZ$**</t>
  </si>
  <si>
    <r>
      <t xml:space="preserve">Purpose of travel
</t>
    </r>
    <r>
      <rPr>
        <sz val="10"/>
        <color theme="0"/>
        <rFont val="Arial"/>
        <family val="2"/>
      </rPr>
      <t>(e.g. attending XYZ conference for 3 days)***</t>
    </r>
  </si>
  <si>
    <r>
      <t xml:space="preserve">Type of expense
</t>
    </r>
    <r>
      <rPr>
        <sz val="10"/>
        <color theme="0"/>
        <rFont val="Arial"/>
        <family val="2"/>
      </rPr>
      <t>(e.g. hotel, airfares, taxis, meals &amp; for how many people)</t>
    </r>
  </si>
  <si>
    <t>Location(s)</t>
  </si>
  <si>
    <t>Attending Willow Executive Learning Group</t>
  </si>
  <si>
    <t>Airfares</t>
  </si>
  <si>
    <t>Wellington MEL-SYD return</t>
  </si>
  <si>
    <t>Subtotal - international travel</t>
  </si>
  <si>
    <r>
      <t xml:space="preserve">Domestic Travel   </t>
    </r>
    <r>
      <rPr>
        <sz val="12"/>
        <color theme="0"/>
        <rFont val="Arial"/>
        <family val="2"/>
      </rPr>
      <t xml:space="preserve"> (within NZ, including travel to and from local airport)</t>
    </r>
  </si>
  <si>
    <r>
      <t xml:space="preserve">Purpose of travel
</t>
    </r>
    <r>
      <rPr>
        <sz val="10"/>
        <color theme="0"/>
        <rFont val="Arial"/>
        <family val="2"/>
      </rPr>
      <t>(e.g. visiting district office for two days...)***</t>
    </r>
  </si>
  <si>
    <t>28-30 January  2026</t>
  </si>
  <si>
    <t>Meeting with Staff at Auckland Office</t>
  </si>
  <si>
    <t>Wellington-Auckland return</t>
  </si>
  <si>
    <t>28-29 January 2026</t>
  </si>
  <si>
    <t>Accomodation</t>
  </si>
  <si>
    <t>Auckland</t>
  </si>
  <si>
    <t>5-6 March 2026</t>
  </si>
  <si>
    <t>Meeting with Staff at Christchurch Office</t>
  </si>
  <si>
    <t>Taxi/Uber/parking/Rental car</t>
  </si>
  <si>
    <t>Wellington</t>
  </si>
  <si>
    <t>Christchurch</t>
  </si>
  <si>
    <t>06-07 March 2026</t>
  </si>
  <si>
    <t>Wellington-Christchurch return</t>
  </si>
  <si>
    <t>Meeting with Staff at Dunedin Office</t>
  </si>
  <si>
    <t>Dunedin</t>
  </si>
  <si>
    <t>13-14 March 2026</t>
  </si>
  <si>
    <t>Wellington-Dunedin return</t>
  </si>
  <si>
    <t>wellington</t>
  </si>
  <si>
    <t>16-18 March 2026</t>
  </si>
  <si>
    <t>New School Report Release - Auckland</t>
  </si>
  <si>
    <t>Meeting at PSC</t>
  </si>
  <si>
    <t>10-11 April 2026</t>
  </si>
  <si>
    <t>Meeting with Staff at Napier</t>
  </si>
  <si>
    <t>Wellington - Napier return</t>
  </si>
  <si>
    <t>9-10 April 2026</t>
  </si>
  <si>
    <t>Napier</t>
  </si>
  <si>
    <t>Lunch</t>
  </si>
  <si>
    <t>Hastings</t>
  </si>
  <si>
    <t>14-16 April 2026</t>
  </si>
  <si>
    <t>Meeting with Staff at Hamilton Office</t>
  </si>
  <si>
    <t>Wellington - Hamliton return</t>
  </si>
  <si>
    <t>Hamilton</t>
  </si>
  <si>
    <t>Meal</t>
  </si>
  <si>
    <t>Subtotal - domestic travel</t>
  </si>
  <si>
    <r>
      <t xml:space="preserve">Local Travel    </t>
    </r>
    <r>
      <rPr>
        <sz val="12"/>
        <color theme="0"/>
        <rFont val="Arial"/>
        <family val="2"/>
      </rPr>
      <t>(within City, excluding travel to airport)</t>
    </r>
  </si>
  <si>
    <r>
      <t>Purpose of travel</t>
    </r>
    <r>
      <rPr>
        <sz val="10"/>
        <color theme="0"/>
        <rFont val="Arial"/>
        <family val="2"/>
      </rPr>
      <t xml:space="preserve">
(e.g. meeting with Minister)***</t>
    </r>
  </si>
  <si>
    <r>
      <t xml:space="preserve">Type of expense
</t>
    </r>
    <r>
      <rPr>
        <sz val="10"/>
        <color theme="0"/>
        <rFont val="Arial"/>
        <family val="2"/>
      </rPr>
      <t>(e.g. taxi, parking, bus)</t>
    </r>
  </si>
  <si>
    <t>Subtotal - local travel</t>
  </si>
  <si>
    <t>Total travel expenses</t>
  </si>
  <si>
    <t>* Any non-standard date format or date outside 1 July - 30 June will raise an alert. Check entry and select 'Yes' to accept/continue.</t>
  </si>
  <si>
    <t>** Note that GST may not apply to overseas purchases.</t>
  </si>
  <si>
    <t>*** Please include sufficient information to explain the trip and its costs including destination and duration.</t>
  </si>
  <si>
    <t>Group expenditure relating to each overseas trip.</t>
  </si>
  <si>
    <t>Subtotals and totals will appear automatically once you put information in rows above.</t>
  </si>
  <si>
    <t>Mark clearly if there is no information to disclose - provide a note to this effect in the 'Date' column (column A) for each travel category (local, domestic and international).</t>
  </si>
  <si>
    <t>Hospitality Offered to Third Parties*</t>
  </si>
  <si>
    <t>All hospitality expenses provided by the Public Service secretary or chief executive in the context of their job to anyone external to the Public Service or statutory Crown entities.</t>
  </si>
  <si>
    <t>Date(s)**</t>
  </si>
  <si>
    <r>
      <t xml:space="preserve">Purpose of hospitality
</t>
    </r>
    <r>
      <rPr>
        <sz val="10"/>
        <color theme="0"/>
        <rFont val="Arial"/>
        <family val="2"/>
      </rPr>
      <t xml:space="preserve">(e.g. hosting delegation from China, building relationships, team building) </t>
    </r>
  </si>
  <si>
    <r>
      <t xml:space="preserve">Type of expense
</t>
    </r>
    <r>
      <rPr>
        <sz val="10"/>
        <color theme="0"/>
        <rFont val="Arial"/>
        <family val="2"/>
      </rPr>
      <t>(what and for how many e.g. dinner for 5)</t>
    </r>
  </si>
  <si>
    <t xml:space="preserve">Total hospitality expenses </t>
  </si>
  <si>
    <t>* Third parties include people and organisations external to the public service or statutory Crown entities.</t>
  </si>
  <si>
    <t>** Any non-standard date format or date outside 1 July - 30 June will raise an alert. Check entry and select 'Yes' to accept/continue.</t>
  </si>
  <si>
    <t>Total cost will appear automatically once you put information in rows above.</t>
  </si>
  <si>
    <t>Mark clearly if there is no information to disclose - provide a note to this effect in the 'Date' column (column A).</t>
  </si>
  <si>
    <t>Public Service secretary or Chief Executive</t>
  </si>
  <si>
    <t>All Other Expenses</t>
  </si>
  <si>
    <t>All other expenditure incurred by the Public Service secretary or chief executive that is not travel, hospitality or gifts.
Include e.g. phone and data costs, subscriptions, membership fees, conference fees, professional development costs, books and anything else.</t>
  </si>
  <si>
    <r>
      <t xml:space="preserve">Purpose of expense
</t>
    </r>
    <r>
      <rPr>
        <sz val="10"/>
        <color theme="0"/>
        <rFont val="Arial"/>
        <family val="2"/>
      </rPr>
      <t>(e.g. subscription part of employment agreement, development as agreed with PSC)</t>
    </r>
  </si>
  <si>
    <r>
      <t xml:space="preserve">Type of expense
</t>
    </r>
    <r>
      <rPr>
        <sz val="10"/>
        <color theme="0"/>
        <rFont val="Arial"/>
        <family val="2"/>
      </rPr>
      <t>(e.g. phone and data costs, membership fees)</t>
    </r>
  </si>
  <si>
    <t>Leadership Coaching</t>
  </si>
  <si>
    <t>NZ courses and trainning</t>
  </si>
  <si>
    <t>Monthly mobile charges</t>
  </si>
  <si>
    <t>Phone and data costs</t>
  </si>
  <si>
    <t>Executive Learning Group Membership</t>
  </si>
  <si>
    <t xml:space="preserve">Total other expenses </t>
  </si>
  <si>
    <t>Notes</t>
  </si>
  <si>
    <t>Public Service Secretary or Chief Executive Gifts and Benefits Disclosure</t>
  </si>
  <si>
    <t>GST on values</t>
  </si>
  <si>
    <t>Gifts and Benefits over $50 annual value</t>
  </si>
  <si>
    <r>
      <rPr>
        <b/>
        <i/>
        <sz val="10"/>
        <color theme="1"/>
        <rFont val="Arial"/>
        <family val="2"/>
      </rPr>
      <t>Include all gifts, invitations to events and other hospitality</t>
    </r>
    <r>
      <rPr>
        <i/>
        <sz val="10"/>
        <color theme="1"/>
        <rFont val="Arial"/>
        <family val="2"/>
      </rPr>
      <t xml:space="preserve">, of $50 or more in total value per year, offered to the Public Service secretary or chief executive by people external to the Public Service.
Include all gifts, invitations or other hospitality </t>
    </r>
    <r>
      <rPr>
        <b/>
        <i/>
        <sz val="10"/>
        <color theme="1"/>
        <rFont val="Arial"/>
        <family val="2"/>
      </rPr>
      <t>whether accepted or declined</t>
    </r>
    <r>
      <rPr>
        <i/>
        <sz val="10"/>
        <color theme="1"/>
        <rFont val="Arial"/>
        <family val="2"/>
      </rPr>
      <t>.</t>
    </r>
  </si>
  <si>
    <r>
      <t xml:space="preserve">Description
</t>
    </r>
    <r>
      <rPr>
        <sz val="10"/>
        <color theme="0"/>
        <rFont val="Arial"/>
        <family val="2"/>
      </rPr>
      <t>(e.g. event tickets, etc.)</t>
    </r>
  </si>
  <si>
    <r>
      <t xml:space="preserve">Was the gift accepted?
</t>
    </r>
    <r>
      <rPr>
        <sz val="10"/>
        <color theme="0"/>
        <rFont val="Arial"/>
        <family val="2"/>
      </rPr>
      <t>(drop-down list in cell)</t>
    </r>
  </si>
  <si>
    <r>
      <t xml:space="preserve">Offered by 
</t>
    </r>
    <r>
      <rPr>
        <sz val="10"/>
        <color theme="0"/>
        <rFont val="Arial"/>
        <family val="2"/>
      </rPr>
      <t>(who made the offer?)</t>
    </r>
  </si>
  <si>
    <r>
      <t>Estimated value in NZ$</t>
    </r>
    <r>
      <rPr>
        <sz val="10"/>
        <color theme="0"/>
        <rFont val="Arial"/>
        <family val="2"/>
      </rPr>
      <t xml:space="preserve">
(drop-down list in cell </t>
    </r>
    <r>
      <rPr>
        <sz val="10"/>
        <rFont val="Arial"/>
        <family val="2"/>
      </rPr>
      <t>but</t>
    </r>
    <r>
      <rPr>
        <sz val="10"/>
        <color theme="0"/>
        <rFont val="Arial"/>
        <family val="2"/>
      </rPr>
      <t xml:space="preserve"> provide specific value if possible)</t>
    </r>
  </si>
  <si>
    <r>
      <t xml:space="preserve">Other comments
</t>
    </r>
    <r>
      <rPr>
        <sz val="10"/>
        <color theme="0"/>
        <rFont val="Arial"/>
        <family val="2"/>
      </rPr>
      <t>(e.g. if given to others, whom?)</t>
    </r>
  </si>
  <si>
    <t>Total count of gift/benefit entries:</t>
  </si>
  <si>
    <t>Offered</t>
  </si>
  <si>
    <t>A one-off offer of something worth $25 is not included, but if the offer is made more than once a year, it should be disclosed.</t>
  </si>
  <si>
    <t>Include items such as invitations to functions and events, event tickets, gifts from overseas counterparts and commercial organisations (including that accepted by immediate family members).</t>
  </si>
  <si>
    <t>Include gifts and benefits that are declined.</t>
  </si>
  <si>
    <t>Number of gifts/benefits will update automatically once you put information in rows above.</t>
  </si>
  <si>
    <t>Melbourne</t>
  </si>
  <si>
    <t>No gifts or benefits were received.</t>
  </si>
  <si>
    <t>No hospitality offered.</t>
  </si>
  <si>
    <t>Parking</t>
  </si>
  <si>
    <t>Rental car</t>
  </si>
  <si>
    <t>Petrol for rental car</t>
  </si>
  <si>
    <t>Chief Financial Officer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</si>
</sst>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quot;#,##0.00_);[Red]\(&quot;$&quot;#,##0.00\)"/>
    <numFmt numFmtId="165" formatCode="_(&quot;$&quot;* #,##0.00_);_(&quot;$&quot;* \(#,##0.00\);_(&quot;$&quot;* &quot;-&quot;??_);_(@_)"/>
    <numFmt numFmtId="166" formatCode="&quot;$&quot;#,##0.00"/>
    <numFmt numFmtId="167" formatCode="[$-1409]d\ mmmm\ yyyy;@"/>
    <numFmt numFmtId="168" formatCode="&quot;$&quot;#,##0.00;[Red]&quot;$&quot;#,##0.00"/>
  </numFmts>
  <fonts count="32" x14ac:knownFonts="1">
    <font>
      <sz val="10"/>
      <color theme="1"/>
      <name val="Arial"/>
      <family val="2"/>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i/>
      <sz val="10"/>
      <color theme="1"/>
      <name val="Arial"/>
      <family val="2"/>
    </font>
    <font>
      <b/>
      <i/>
      <sz val="10"/>
      <color theme="1"/>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9"/>
      <color indexed="81"/>
      <name val="Tahoma"/>
      <family val="2"/>
    </font>
    <font>
      <b/>
      <sz val="10"/>
      <color theme="1" tint="0.499984740745262"/>
      <name val="Arial"/>
      <family val="2"/>
    </font>
    <font>
      <sz val="10"/>
      <color theme="1" tint="0.499984740745262"/>
      <name val="Arial"/>
      <family val="2"/>
    </font>
    <font>
      <b/>
      <sz val="11"/>
      <color theme="1"/>
      <name val="Arial"/>
      <family val="2"/>
    </font>
    <font>
      <b/>
      <sz val="10"/>
      <color rgb="FFFFC000"/>
      <name val="Arial"/>
      <family val="2"/>
    </font>
    <font>
      <sz val="12"/>
      <color theme="0" tint="-0.499984740745262"/>
      <name val="Arial"/>
      <family val="2"/>
    </font>
    <font>
      <b/>
      <sz val="14"/>
      <color theme="0"/>
      <name val="Arial"/>
      <family val="2"/>
    </font>
    <font>
      <sz val="10"/>
      <color rgb="FFFF0000"/>
      <name val="Arial"/>
      <family val="2"/>
    </font>
    <font>
      <sz val="10"/>
      <color rgb="FF000000"/>
      <name val="Arial"/>
      <family val="2"/>
    </font>
  </fonts>
  <fills count="12">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99FF99"/>
        <bgColor indexed="64"/>
      </patternFill>
    </fill>
    <fill>
      <patternFill patternType="solid">
        <fgColor rgb="FFCCFFCC"/>
        <bgColor indexed="64"/>
      </patternFill>
    </fill>
    <fill>
      <patternFill patternType="solid">
        <fgColor theme="6" tint="0.39997558519241921"/>
        <bgColor indexed="64"/>
      </patternFill>
    </fill>
  </fills>
  <borders count="10">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s>
  <cellStyleXfs count="2">
    <xf numFmtId="0" fontId="0" fillId="0" borderId="0"/>
    <xf numFmtId="165" fontId="19" fillId="0" borderId="0" applyFont="0" applyFill="0" applyBorder="0" applyAlignment="0" applyProtection="0"/>
  </cellStyleXfs>
  <cellXfs count="160">
    <xf numFmtId="0" fontId="0" fillId="0" borderId="0" xfId="0"/>
    <xf numFmtId="0" fontId="0" fillId="0" borderId="0" xfId="0" applyAlignment="1" applyProtection="1">
      <alignment wrapText="1"/>
      <protection locked="0"/>
    </xf>
    <xf numFmtId="0" fontId="0" fillId="0" borderId="0" xfId="0" applyProtection="1">
      <protection locked="0"/>
    </xf>
    <xf numFmtId="0" fontId="14" fillId="2" borderId="0" xfId="0" applyFont="1" applyFill="1" applyAlignment="1">
      <alignment vertical="center" wrapText="1" readingOrder="1"/>
    </xf>
    <xf numFmtId="0" fontId="0" fillId="5" borderId="0" xfId="0" applyFill="1" applyAlignment="1">
      <alignment wrapText="1"/>
    </xf>
    <xf numFmtId="0" fontId="14" fillId="0" borderId="0" xfId="0" applyFont="1" applyAlignment="1">
      <alignment vertical="center" wrapText="1" readingOrder="1"/>
    </xf>
    <xf numFmtId="0" fontId="13" fillId="0" borderId="0" xfId="0" applyFont="1" applyAlignment="1">
      <alignment vertical="center" wrapText="1" readingOrder="1"/>
    </xf>
    <xf numFmtId="0" fontId="17" fillId="0" borderId="0" xfId="0" applyFont="1" applyAlignment="1">
      <alignment vertical="center" wrapText="1" readingOrder="1"/>
    </xf>
    <xf numFmtId="0" fontId="17" fillId="0" borderId="3" xfId="0" applyFont="1" applyBorder="1" applyAlignment="1">
      <alignment vertical="center" wrapText="1" readingOrder="1"/>
    </xf>
    <xf numFmtId="0" fontId="24" fillId="0" borderId="3" xfId="0" applyFont="1" applyBorder="1" applyAlignment="1">
      <alignment horizontal="left" vertical="center" wrapText="1" indent="2" readingOrder="1"/>
    </xf>
    <xf numFmtId="0" fontId="0" fillId="4" borderId="0" xfId="0" applyFill="1"/>
    <xf numFmtId="0" fontId="0" fillId="5" borderId="0" xfId="0" applyFill="1"/>
    <xf numFmtId="0" fontId="4" fillId="6" borderId="0" xfId="0" applyFont="1" applyFill="1"/>
    <xf numFmtId="0" fontId="4" fillId="6" borderId="0" xfId="0" applyFont="1" applyFill="1" applyAlignment="1">
      <alignment wrapText="1"/>
    </xf>
    <xf numFmtId="0" fontId="22" fillId="0" borderId="0" xfId="0" applyFont="1"/>
    <xf numFmtId="166" fontId="21" fillId="0" borderId="0" xfId="0" applyNumberFormat="1" applyFont="1" applyAlignment="1">
      <alignment vertical="center" wrapText="1"/>
    </xf>
    <xf numFmtId="0" fontId="15" fillId="0" borderId="0" xfId="0" applyFont="1" applyAlignment="1">
      <alignment horizontal="center" vertical="center" wrapText="1"/>
    </xf>
    <xf numFmtId="0" fontId="0" fillId="0" borderId="0" xfId="0" applyAlignment="1">
      <alignment wrapText="1"/>
    </xf>
    <xf numFmtId="0" fontId="4" fillId="0" borderId="0" xfId="0" applyFont="1" applyAlignment="1">
      <alignment wrapText="1"/>
    </xf>
    <xf numFmtId="0" fontId="1" fillId="0" borderId="0" xfId="0" applyFont="1" applyAlignment="1">
      <alignment wrapText="1"/>
    </xf>
    <xf numFmtId="0" fontId="0" fillId="0" borderId="0" xfId="0" applyAlignment="1">
      <alignment vertical="center"/>
    </xf>
    <xf numFmtId="0" fontId="4" fillId="0" borderId="0" xfId="0" applyFont="1"/>
    <xf numFmtId="0" fontId="0" fillId="0" borderId="0" xfId="0" applyAlignment="1">
      <alignment horizontal="justify" vertical="center"/>
    </xf>
    <xf numFmtId="0" fontId="10" fillId="0" borderId="0" xfId="0" applyFont="1" applyAlignment="1">
      <alignment vertical="center" wrapText="1" readingOrder="1"/>
    </xf>
    <xf numFmtId="0" fontId="16" fillId="3" borderId="0" xfId="0" applyFont="1" applyFill="1" applyAlignment="1">
      <alignment vertical="center" wrapText="1"/>
    </xf>
    <xf numFmtId="0" fontId="0" fillId="0" borderId="0" xfId="0" applyAlignment="1">
      <alignment vertical="top"/>
    </xf>
    <xf numFmtId="0" fontId="0" fillId="0" borderId="0" xfId="0" applyAlignment="1">
      <alignment vertical="top" wrapText="1"/>
    </xf>
    <xf numFmtId="0" fontId="3" fillId="0" borderId="0" xfId="0" applyFont="1" applyAlignment="1">
      <alignment wrapText="1"/>
    </xf>
    <xf numFmtId="0" fontId="0" fillId="0" borderId="0" xfId="0" applyAlignment="1">
      <alignment vertical="center" wrapText="1"/>
    </xf>
    <xf numFmtId="0" fontId="2" fillId="0" borderId="0" xfId="0" applyFont="1" applyAlignment="1">
      <alignment wrapText="1"/>
    </xf>
    <xf numFmtId="0" fontId="1" fillId="0" borderId="0" xfId="0" applyFont="1" applyAlignment="1">
      <alignment vertical="center" wrapText="1"/>
    </xf>
    <xf numFmtId="0" fontId="12" fillId="3" borderId="0" xfId="0" applyFont="1" applyFill="1"/>
    <xf numFmtId="1" fontId="17" fillId="0" borderId="5" xfId="0" applyNumberFormat="1" applyFont="1" applyBorder="1" applyAlignment="1">
      <alignment horizontal="center" vertical="center" wrapText="1"/>
    </xf>
    <xf numFmtId="0" fontId="11" fillId="0" borderId="0" xfId="0" applyFont="1" applyAlignment="1">
      <alignment vertical="center"/>
    </xf>
    <xf numFmtId="1" fontId="13" fillId="0" borderId="0" xfId="0" applyNumberFormat="1" applyFont="1" applyAlignment="1">
      <alignment horizontal="center" vertical="center" wrapText="1"/>
    </xf>
    <xf numFmtId="165" fontId="13" fillId="0" borderId="0" xfId="1" applyFont="1" applyFill="1" applyBorder="1" applyAlignment="1" applyProtection="1">
      <alignment vertical="center" wrapText="1" readingOrder="1"/>
    </xf>
    <xf numFmtId="0" fontId="11" fillId="0" borderId="0" xfId="0" applyFont="1" applyAlignment="1">
      <alignment vertical="center" wrapText="1"/>
    </xf>
    <xf numFmtId="0" fontId="0" fillId="5" borderId="0" xfId="0" applyFill="1" applyAlignment="1">
      <alignment horizontal="left" vertical="top"/>
    </xf>
    <xf numFmtId="0" fontId="15" fillId="3" borderId="0" xfId="0" applyFont="1" applyFill="1" applyAlignment="1">
      <alignment vertical="center" readingOrder="1"/>
    </xf>
    <xf numFmtId="0" fontId="26" fillId="0" borderId="0" xfId="0" applyFont="1"/>
    <xf numFmtId="166" fontId="15" fillId="8" borderId="0" xfId="0" applyNumberFormat="1" applyFont="1" applyFill="1" applyAlignment="1">
      <alignment horizontal="left" vertical="center" wrapText="1"/>
    </xf>
    <xf numFmtId="1" fontId="15" fillId="8" borderId="0" xfId="0" applyNumberFormat="1" applyFont="1" applyFill="1" applyAlignment="1">
      <alignment horizontal="center" vertical="center" wrapText="1"/>
    </xf>
    <xf numFmtId="164" fontId="0" fillId="0" borderId="0" xfId="0" applyNumberFormat="1" applyAlignment="1">
      <alignment wrapText="1"/>
    </xf>
    <xf numFmtId="164" fontId="15" fillId="3" borderId="0" xfId="0" applyNumberFormat="1" applyFont="1" applyFill="1" applyAlignment="1">
      <alignment vertical="center"/>
    </xf>
    <xf numFmtId="164" fontId="17" fillId="0" borderId="4" xfId="1" applyNumberFormat="1" applyFont="1" applyFill="1" applyBorder="1" applyAlignment="1" applyProtection="1">
      <alignment vertical="center" wrapText="1" readingOrder="1"/>
    </xf>
    <xf numFmtId="164" fontId="17" fillId="0" borderId="0" xfId="1" applyNumberFormat="1" applyFont="1" applyFill="1" applyBorder="1" applyAlignment="1" applyProtection="1">
      <alignment vertical="center" wrapText="1" readingOrder="1"/>
    </xf>
    <xf numFmtId="164" fontId="24" fillId="0" borderId="4" xfId="1" applyNumberFormat="1" applyFont="1" applyFill="1" applyBorder="1" applyAlignment="1" applyProtection="1">
      <alignment vertical="center" wrapText="1" readingOrder="1"/>
    </xf>
    <xf numFmtId="164" fontId="15" fillId="3" borderId="0" xfId="0" applyNumberFormat="1" applyFont="1" applyFill="1" applyAlignment="1">
      <alignment vertical="center" wrapText="1" readingOrder="1"/>
    </xf>
    <xf numFmtId="0" fontId="0" fillId="4" borderId="0" xfId="0" applyFill="1" applyAlignment="1">
      <alignment wrapText="1"/>
    </xf>
    <xf numFmtId="0" fontId="6" fillId="4" borderId="0" xfId="0" applyFont="1" applyFill="1" applyAlignment="1">
      <alignment wrapText="1"/>
    </xf>
    <xf numFmtId="0" fontId="11" fillId="0" borderId="5" xfId="1" applyNumberFormat="1" applyFont="1" applyFill="1" applyBorder="1" applyAlignment="1" applyProtection="1">
      <alignment horizontal="center" vertical="center" wrapText="1" readingOrder="1"/>
    </xf>
    <xf numFmtId="0" fontId="11" fillId="0" borderId="0" xfId="1" applyNumberFormat="1" applyFont="1" applyFill="1" applyBorder="1" applyAlignment="1" applyProtection="1">
      <alignment horizontal="center" vertical="center" wrapText="1" readingOrder="1"/>
    </xf>
    <xf numFmtId="0" fontId="25" fillId="0" borderId="5" xfId="1" applyNumberFormat="1" applyFont="1" applyFill="1" applyBorder="1" applyAlignment="1" applyProtection="1">
      <alignment horizontal="center" vertical="center" wrapText="1" readingOrder="1"/>
    </xf>
    <xf numFmtId="0" fontId="27" fillId="3" borderId="0" xfId="0" applyFont="1" applyFill="1" applyAlignment="1">
      <alignment horizontal="center" vertical="center" readingOrder="1"/>
    </xf>
    <xf numFmtId="164" fontId="16" fillId="3" borderId="0" xfId="0" applyNumberFormat="1" applyFont="1" applyFill="1" applyAlignment="1">
      <alignment vertical="center"/>
    </xf>
    <xf numFmtId="0" fontId="4" fillId="4" borderId="0" xfId="0" applyFont="1" applyFill="1" applyAlignment="1">
      <alignment wrapText="1"/>
    </xf>
    <xf numFmtId="0" fontId="4" fillId="5" borderId="0" xfId="0" applyFont="1" applyFill="1" applyAlignment="1">
      <alignment wrapText="1"/>
    </xf>
    <xf numFmtId="1" fontId="0" fillId="5" borderId="0" xfId="0" applyNumberFormat="1" applyFill="1" applyAlignment="1">
      <alignment horizontal="center"/>
    </xf>
    <xf numFmtId="0" fontId="0" fillId="5" borderId="0" xfId="0" applyFill="1" applyAlignment="1">
      <alignment horizontal="center"/>
    </xf>
    <xf numFmtId="1" fontId="0" fillId="4" borderId="0" xfId="0" applyNumberFormat="1" applyFill="1" applyAlignment="1">
      <alignment horizontal="center"/>
    </xf>
    <xf numFmtId="0" fontId="0" fillId="4" borderId="0" xfId="0" applyFill="1" applyAlignment="1">
      <alignment horizontal="center"/>
    </xf>
    <xf numFmtId="0" fontId="4" fillId="4" borderId="0" xfId="0" applyFont="1" applyFill="1"/>
    <xf numFmtId="2" fontId="0" fillId="4" borderId="0" xfId="0" applyNumberFormat="1" applyFill="1" applyAlignment="1">
      <alignment vertical="top"/>
    </xf>
    <xf numFmtId="0" fontId="0" fillId="4" borderId="0" xfId="0" applyFill="1" applyAlignment="1">
      <alignment horizontal="left" vertical="top" wrapText="1"/>
    </xf>
    <xf numFmtId="0" fontId="0" fillId="5" borderId="0" xfId="0" applyFill="1" applyAlignment="1">
      <alignment horizontal="left" vertical="top" wrapText="1"/>
    </xf>
    <xf numFmtId="0" fontId="4" fillId="5" borderId="0" xfId="0" applyFont="1" applyFill="1" applyAlignment="1">
      <alignment horizontal="center" vertical="top"/>
    </xf>
    <xf numFmtId="1" fontId="4" fillId="5" borderId="0" xfId="0" applyNumberFormat="1" applyFont="1" applyFill="1" applyAlignment="1">
      <alignment horizontal="center"/>
    </xf>
    <xf numFmtId="0" fontId="4" fillId="4" borderId="0" xfId="0" applyFont="1" applyFill="1" applyAlignment="1">
      <alignment horizontal="center" wrapText="1"/>
    </xf>
    <xf numFmtId="0" fontId="4" fillId="5" borderId="0" xfId="0" applyFont="1" applyFill="1" applyAlignment="1">
      <alignment horizontal="center" wrapText="1"/>
    </xf>
    <xf numFmtId="0" fontId="14" fillId="3" borderId="0" xfId="0" applyFont="1" applyFill="1" applyAlignment="1">
      <alignment vertical="center" wrapText="1" readingOrder="1"/>
    </xf>
    <xf numFmtId="165" fontId="14" fillId="3" borderId="0" xfId="1" applyFont="1" applyFill="1" applyBorder="1" applyAlignment="1" applyProtection="1">
      <alignment horizontal="center" vertical="center" wrapText="1" readingOrder="1"/>
    </xf>
    <xf numFmtId="165" fontId="14" fillId="0" borderId="0" xfId="1" applyFont="1" applyFill="1" applyBorder="1" applyAlignment="1" applyProtection="1">
      <alignment horizontal="center" vertical="center" wrapText="1" readingOrder="1"/>
    </xf>
    <xf numFmtId="0" fontId="14" fillId="7" borderId="0" xfId="0" applyFont="1" applyFill="1" applyAlignment="1">
      <alignment vertical="center" wrapText="1" readingOrder="1"/>
    </xf>
    <xf numFmtId="165" fontId="14" fillId="7" borderId="0" xfId="1" applyFont="1" applyFill="1" applyBorder="1" applyAlignment="1" applyProtection="1">
      <alignment horizontal="center" vertical="center" wrapText="1" readingOrder="1"/>
    </xf>
    <xf numFmtId="0" fontId="16" fillId="0" borderId="0" xfId="0" applyFont="1" applyAlignment="1">
      <alignment wrapText="1"/>
    </xf>
    <xf numFmtId="0" fontId="12" fillId="0" borderId="0" xfId="0" applyFont="1"/>
    <xf numFmtId="167" fontId="11" fillId="9" borderId="3" xfId="0" applyNumberFormat="1" applyFont="1" applyFill="1" applyBorder="1" applyAlignment="1" applyProtection="1">
      <alignment vertical="center"/>
      <protection locked="0"/>
    </xf>
    <xf numFmtId="164" fontId="11" fillId="9" borderId="4" xfId="0" applyNumberFormat="1" applyFont="1" applyFill="1" applyBorder="1" applyAlignment="1" applyProtection="1">
      <alignment vertical="center" wrapText="1"/>
      <protection locked="0"/>
    </xf>
    <xf numFmtId="0" fontId="11" fillId="9" borderId="4" xfId="0" applyFont="1" applyFill="1" applyBorder="1" applyAlignment="1" applyProtection="1">
      <alignment vertical="center" wrapText="1"/>
      <protection locked="0"/>
    </xf>
    <xf numFmtId="0" fontId="11" fillId="9" borderId="5" xfId="0" applyFont="1" applyFill="1" applyBorder="1" applyAlignment="1" applyProtection="1">
      <alignment vertical="center" wrapText="1"/>
      <protection locked="0"/>
    </xf>
    <xf numFmtId="167" fontId="11" fillId="9" borderId="3" xfId="0" applyNumberFormat="1" applyFont="1" applyFill="1" applyBorder="1" applyAlignment="1" applyProtection="1">
      <alignment vertical="center" wrapText="1"/>
      <protection locked="0"/>
    </xf>
    <xf numFmtId="0" fontId="0" fillId="9" borderId="4" xfId="0" applyFill="1" applyBorder="1" applyAlignment="1" applyProtection="1">
      <alignment vertical="center" wrapText="1"/>
      <protection locked="0"/>
    </xf>
    <xf numFmtId="0" fontId="0" fillId="9" borderId="5" xfId="0" applyFill="1" applyBorder="1" applyAlignment="1" applyProtection="1">
      <alignment vertical="center" wrapText="1"/>
      <protection locked="0"/>
    </xf>
    <xf numFmtId="0" fontId="11" fillId="9" borderId="4" xfId="0" applyFont="1" applyFill="1" applyBorder="1" applyAlignment="1" applyProtection="1">
      <alignment horizontal="left" vertical="center" wrapText="1"/>
      <protection locked="0"/>
    </xf>
    <xf numFmtId="164" fontId="11" fillId="9" borderId="4" xfId="0" applyNumberFormat="1" applyFont="1" applyFill="1" applyBorder="1" applyAlignment="1" applyProtection="1">
      <alignment horizontal="right" vertical="center" wrapText="1"/>
      <protection locked="0"/>
    </xf>
    <xf numFmtId="164" fontId="11" fillId="9" borderId="8" xfId="0" applyNumberFormat="1" applyFont="1" applyFill="1" applyBorder="1" applyAlignment="1" applyProtection="1">
      <alignment vertical="center" wrapText="1"/>
      <protection locked="0"/>
    </xf>
    <xf numFmtId="0" fontId="11" fillId="9" borderId="8" xfId="0" applyFont="1" applyFill="1" applyBorder="1" applyAlignment="1" applyProtection="1">
      <alignment vertical="center" wrapText="1"/>
      <protection locked="0"/>
    </xf>
    <xf numFmtId="0" fontId="11" fillId="9" borderId="9" xfId="0" applyFont="1" applyFill="1" applyBorder="1" applyAlignment="1" applyProtection="1">
      <alignment vertical="center" wrapText="1"/>
      <protection locked="0"/>
    </xf>
    <xf numFmtId="164" fontId="11" fillId="3" borderId="4" xfId="0" applyNumberFormat="1" applyFont="1" applyFill="1" applyBorder="1" applyAlignment="1" applyProtection="1">
      <alignment vertical="center" wrapText="1"/>
      <protection locked="0"/>
    </xf>
    <xf numFmtId="0" fontId="11" fillId="3" borderId="4" xfId="0" applyFont="1" applyFill="1" applyBorder="1" applyAlignment="1" applyProtection="1">
      <alignment vertical="center" wrapText="1"/>
      <protection locked="0"/>
    </xf>
    <xf numFmtId="0" fontId="11" fillId="3" borderId="5" xfId="0" applyFont="1" applyFill="1" applyBorder="1" applyAlignment="1" applyProtection="1">
      <alignment vertical="center" wrapText="1"/>
      <protection locked="0"/>
    </xf>
    <xf numFmtId="0" fontId="16" fillId="3" borderId="0" xfId="0" applyFont="1" applyFill="1" applyAlignment="1">
      <alignment horizontal="left" vertical="center" wrapText="1"/>
    </xf>
    <xf numFmtId="0" fontId="15" fillId="3" borderId="0" xfId="0" applyFont="1" applyFill="1" applyAlignment="1">
      <alignment horizontal="left" vertical="center" readingOrder="1"/>
    </xf>
    <xf numFmtId="166" fontId="15" fillId="3" borderId="0" xfId="0" applyNumberFormat="1" applyFont="1" applyFill="1" applyAlignment="1">
      <alignment horizontal="left" vertical="center" wrapText="1"/>
    </xf>
    <xf numFmtId="166" fontId="27" fillId="3" borderId="0" xfId="0" applyNumberFormat="1" applyFont="1" applyFill="1" applyAlignment="1">
      <alignment horizontal="center" vertical="center" wrapText="1"/>
    </xf>
    <xf numFmtId="164" fontId="11" fillId="10" borderId="4" xfId="0" applyNumberFormat="1" applyFont="1" applyFill="1" applyBorder="1" applyAlignment="1" applyProtection="1">
      <alignment vertical="center" wrapText="1"/>
      <protection locked="0"/>
    </xf>
    <xf numFmtId="0" fontId="11" fillId="10" borderId="4" xfId="0" applyFont="1" applyFill="1" applyBorder="1" applyAlignment="1" applyProtection="1">
      <alignment vertical="center" wrapText="1"/>
      <protection locked="0"/>
    </xf>
    <xf numFmtId="0" fontId="11" fillId="10" borderId="5" xfId="0" applyFont="1" applyFill="1" applyBorder="1" applyAlignment="1" applyProtection="1">
      <alignment vertical="center" wrapText="1"/>
      <protection locked="0"/>
    </xf>
    <xf numFmtId="0" fontId="0" fillId="10" borderId="4" xfId="0" applyFill="1" applyBorder="1" applyAlignment="1" applyProtection="1">
      <alignment vertical="center" wrapText="1"/>
      <protection locked="0"/>
    </xf>
    <xf numFmtId="0" fontId="0" fillId="10" borderId="5" xfId="0" applyFill="1" applyBorder="1" applyAlignment="1" applyProtection="1">
      <alignment vertical="center" wrapText="1"/>
      <protection locked="0"/>
    </xf>
    <xf numFmtId="0" fontId="11" fillId="10" borderId="4" xfId="0" applyFont="1" applyFill="1" applyBorder="1" applyAlignment="1" applyProtection="1">
      <alignment horizontal="left" vertical="center" wrapText="1"/>
      <protection locked="0"/>
    </xf>
    <xf numFmtId="164" fontId="11" fillId="10" borderId="4" xfId="0" applyNumberFormat="1" applyFont="1" applyFill="1" applyBorder="1" applyAlignment="1" applyProtection="1">
      <alignment horizontal="right" vertical="center" wrapText="1"/>
      <protection locked="0"/>
    </xf>
    <xf numFmtId="0" fontId="27" fillId="3" borderId="0" xfId="0" applyFont="1" applyFill="1" applyAlignment="1">
      <alignment horizontal="center" vertical="center" wrapText="1"/>
    </xf>
    <xf numFmtId="167" fontId="11" fillId="10" borderId="3" xfId="0" applyNumberFormat="1" applyFont="1" applyFill="1" applyBorder="1" applyAlignment="1" applyProtection="1">
      <alignment horizontal="left" vertical="center"/>
      <protection locked="0"/>
    </xf>
    <xf numFmtId="167" fontId="11" fillId="10" borderId="3" xfId="0" applyNumberFormat="1" applyFont="1" applyFill="1" applyBorder="1" applyAlignment="1" applyProtection="1">
      <alignment horizontal="left" vertical="center" wrapText="1"/>
      <protection locked="0"/>
    </xf>
    <xf numFmtId="167" fontId="11" fillId="10" borderId="3" xfId="0" applyNumberFormat="1" applyFont="1" applyFill="1" applyBorder="1" applyAlignment="1">
      <alignment horizontal="left" vertical="center"/>
    </xf>
    <xf numFmtId="164" fontId="11" fillId="10" borderId="4" xfId="0" applyNumberFormat="1" applyFont="1" applyFill="1" applyBorder="1" applyAlignment="1">
      <alignment vertical="center" wrapText="1"/>
    </xf>
    <xf numFmtId="0" fontId="11" fillId="10" borderId="4" xfId="0" applyFont="1" applyFill="1" applyBorder="1" applyAlignment="1">
      <alignment vertical="center" wrapText="1"/>
    </xf>
    <xf numFmtId="0" fontId="11" fillId="10" borderId="5" xfId="0" applyFont="1" applyFill="1" applyBorder="1" applyAlignment="1">
      <alignment vertical="center" wrapText="1"/>
    </xf>
    <xf numFmtId="167" fontId="30" fillId="10" borderId="3" xfId="0" applyNumberFormat="1" applyFont="1" applyFill="1" applyBorder="1" applyAlignment="1" applyProtection="1">
      <alignment horizontal="left" vertical="center"/>
      <protection locked="0"/>
    </xf>
    <xf numFmtId="164" fontId="30" fillId="10" borderId="4" xfId="0" applyNumberFormat="1" applyFont="1" applyFill="1" applyBorder="1" applyAlignment="1" applyProtection="1">
      <alignment vertical="center" wrapText="1"/>
      <protection locked="0"/>
    </xf>
    <xf numFmtId="0" fontId="30" fillId="10" borderId="4" xfId="0" applyFont="1" applyFill="1" applyBorder="1" applyAlignment="1" applyProtection="1">
      <alignment vertical="center" wrapText="1"/>
      <protection locked="0"/>
    </xf>
    <xf numFmtId="0" fontId="30" fillId="10" borderId="5" xfId="0" applyFont="1" applyFill="1" applyBorder="1" applyAlignment="1" applyProtection="1">
      <alignment vertical="center" wrapText="1"/>
      <protection locked="0"/>
    </xf>
    <xf numFmtId="0" fontId="30" fillId="0" borderId="0" xfId="0" applyFont="1" applyAlignment="1" applyProtection="1">
      <alignment wrapText="1"/>
      <protection locked="0"/>
    </xf>
    <xf numFmtId="0" fontId="30" fillId="0" borderId="0" xfId="0" applyFont="1" applyProtection="1">
      <protection locked="0"/>
    </xf>
    <xf numFmtId="0" fontId="11" fillId="0" borderId="0" xfId="0" applyFont="1" applyAlignment="1" applyProtection="1">
      <alignment wrapText="1"/>
      <protection locked="0"/>
    </xf>
    <xf numFmtId="0" fontId="11" fillId="0" borderId="0" xfId="0" applyFont="1" applyProtection="1">
      <protection locked="0"/>
    </xf>
    <xf numFmtId="168" fontId="1" fillId="0" borderId="0" xfId="0" applyNumberFormat="1" applyFont="1" applyAlignment="1">
      <alignment wrapText="1"/>
    </xf>
    <xf numFmtId="0" fontId="14" fillId="2" borderId="0" xfId="0" applyFont="1" applyFill="1" applyAlignment="1">
      <alignment horizontal="left" vertical="center" wrapText="1" readingOrder="1"/>
    </xf>
    <xf numFmtId="167" fontId="11" fillId="9" borderId="7" xfId="0" applyNumberFormat="1" applyFont="1" applyFill="1" applyBorder="1" applyAlignment="1" applyProtection="1">
      <alignment horizontal="left" vertical="center" wrapText="1"/>
      <protection locked="0"/>
    </xf>
    <xf numFmtId="0" fontId="16" fillId="3" borderId="0" xfId="0" applyFont="1" applyFill="1" applyAlignment="1">
      <alignment horizontal="left" vertical="center"/>
    </xf>
    <xf numFmtId="0" fontId="0" fillId="0" borderId="0" xfId="0" applyAlignment="1">
      <alignment horizontal="left" wrapText="1"/>
    </xf>
    <xf numFmtId="167" fontId="11" fillId="3" borderId="3" xfId="0" applyNumberFormat="1" applyFont="1" applyFill="1" applyBorder="1" applyAlignment="1" applyProtection="1">
      <alignment horizontal="left" vertical="center"/>
      <protection locked="0"/>
    </xf>
    <xf numFmtId="167" fontId="11" fillId="9" borderId="3" xfId="0" applyNumberFormat="1" applyFont="1" applyFill="1" applyBorder="1" applyAlignment="1" applyProtection="1">
      <alignment horizontal="left" vertical="center"/>
      <protection locked="0"/>
    </xf>
    <xf numFmtId="0" fontId="15" fillId="3" borderId="0" xfId="0" applyFont="1" applyFill="1" applyAlignment="1">
      <alignment horizontal="left" vertical="center" wrapText="1" readingOrder="1"/>
    </xf>
    <xf numFmtId="0" fontId="4" fillId="0" borderId="0" xfId="0" applyFont="1" applyAlignment="1">
      <alignment horizontal="left" wrapText="1"/>
    </xf>
    <xf numFmtId="0" fontId="0" fillId="0" borderId="0" xfId="0" applyAlignment="1">
      <alignment horizontal="left" vertical="center"/>
    </xf>
    <xf numFmtId="0" fontId="0" fillId="0" borderId="0" xfId="0" applyAlignment="1">
      <alignment horizontal="left" vertical="top" wrapText="1"/>
    </xf>
    <xf numFmtId="0" fontId="0" fillId="0" borderId="0" xfId="0" applyAlignment="1">
      <alignment horizontal="left"/>
    </xf>
    <xf numFmtId="1" fontId="11" fillId="3" borderId="0" xfId="0" applyNumberFormat="1" applyFont="1" applyFill="1" applyAlignment="1">
      <alignment horizontal="center" vertical="center" wrapText="1"/>
    </xf>
    <xf numFmtId="0" fontId="11" fillId="0" borderId="0" xfId="0" applyFont="1" applyAlignment="1">
      <alignment wrapText="1"/>
    </xf>
    <xf numFmtId="0" fontId="11" fillId="5" borderId="0" xfId="0" applyFont="1" applyFill="1" applyAlignment="1">
      <alignment wrapText="1"/>
    </xf>
    <xf numFmtId="168" fontId="11" fillId="0" borderId="0" xfId="0" applyNumberFormat="1" applyFont="1" applyAlignment="1" applyProtection="1">
      <alignment wrapText="1"/>
      <protection locked="0"/>
    </xf>
    <xf numFmtId="0" fontId="11" fillId="10" borderId="0" xfId="0" applyFont="1" applyFill="1" applyAlignment="1" applyProtection="1">
      <alignment vertical="center" wrapText="1"/>
      <protection locked="0"/>
    </xf>
    <xf numFmtId="168" fontId="13" fillId="0" borderId="0" xfId="0" applyNumberFormat="1" applyFont="1" applyAlignment="1">
      <alignment vertical="center" wrapText="1" readingOrder="1"/>
    </xf>
    <xf numFmtId="167" fontId="31" fillId="10" borderId="3" xfId="0" applyNumberFormat="1" applyFont="1" applyFill="1" applyBorder="1" applyAlignment="1" applyProtection="1">
      <alignment horizontal="left" vertical="center"/>
      <protection locked="0"/>
    </xf>
    <xf numFmtId="0" fontId="11" fillId="11" borderId="0" xfId="0" applyFont="1" applyFill="1" applyProtection="1">
      <protection locked="0"/>
    </xf>
    <xf numFmtId="168" fontId="0" fillId="0" borderId="0" xfId="0" applyNumberFormat="1" applyAlignment="1">
      <alignment wrapText="1"/>
    </xf>
    <xf numFmtId="0" fontId="11" fillId="0" borderId="0" xfId="0" applyFont="1" applyAlignment="1">
      <alignment horizontal="center" vertical="center" wrapText="1" readingOrder="1"/>
    </xf>
    <xf numFmtId="0" fontId="10" fillId="10" borderId="2" xfId="0" applyFont="1" applyFill="1" applyBorder="1" applyAlignment="1" applyProtection="1">
      <alignment horizontal="left" vertical="center" wrapText="1" readingOrder="1"/>
      <protection locked="0"/>
    </xf>
    <xf numFmtId="0" fontId="9" fillId="0" borderId="6" xfId="0" applyFont="1" applyBorder="1" applyAlignment="1">
      <alignment horizontal="left" vertical="center"/>
    </xf>
    <xf numFmtId="0" fontId="29" fillId="2" borderId="0" xfId="0" applyFont="1" applyFill="1" applyAlignment="1">
      <alignment horizontal="center" vertical="center"/>
    </xf>
    <xf numFmtId="0" fontId="28" fillId="10" borderId="2" xfId="0" applyFont="1" applyFill="1" applyBorder="1" applyAlignment="1" applyProtection="1">
      <alignment horizontal="left" vertical="center" wrapText="1" readingOrder="1"/>
      <protection locked="0"/>
    </xf>
    <xf numFmtId="167" fontId="28" fillId="10" borderId="2" xfId="0" applyNumberFormat="1" applyFont="1" applyFill="1" applyBorder="1" applyAlignment="1" applyProtection="1">
      <alignment horizontal="left" vertical="center" wrapText="1" readingOrder="1"/>
      <protection locked="0"/>
    </xf>
    <xf numFmtId="168" fontId="11" fillId="0" borderId="0" xfId="0" applyNumberFormat="1" applyFont="1" applyAlignment="1" applyProtection="1">
      <alignment horizontal="center" vertical="center" wrapText="1"/>
      <protection locked="0"/>
    </xf>
    <xf numFmtId="167" fontId="9" fillId="0" borderId="2" xfId="0" applyNumberFormat="1" applyFont="1" applyBorder="1" applyAlignment="1">
      <alignment horizontal="left" vertical="center" wrapText="1" readingOrder="1"/>
    </xf>
    <xf numFmtId="0" fontId="27" fillId="3" borderId="0" xfId="0" applyFont="1" applyFill="1" applyAlignment="1">
      <alignment horizontal="center" vertical="center" wrapText="1"/>
    </xf>
    <xf numFmtId="0" fontId="18" fillId="2" borderId="0" xfId="0" applyFont="1" applyFill="1" applyAlignment="1">
      <alignment horizontal="center" vertical="center"/>
    </xf>
    <xf numFmtId="0" fontId="14" fillId="3" borderId="0" xfId="0" applyFont="1" applyFill="1" applyAlignment="1">
      <alignment horizontal="center" vertical="center" wrapText="1" readingOrder="1"/>
    </xf>
    <xf numFmtId="0" fontId="3" fillId="0" borderId="1" xfId="0" applyFont="1" applyBorder="1" applyAlignment="1">
      <alignment horizontal="center" vertical="center" wrapText="1" readingOrder="1"/>
    </xf>
    <xf numFmtId="0" fontId="3" fillId="0" borderId="0" xfId="0" applyFont="1" applyAlignment="1">
      <alignment horizontal="center" vertical="center" wrapText="1" readingOrder="1"/>
    </xf>
    <xf numFmtId="0" fontId="5" fillId="0" borderId="1" xfId="0" applyFont="1" applyBorder="1" applyAlignment="1">
      <alignment horizontal="center" vertical="center" wrapText="1" readingOrder="1"/>
    </xf>
    <xf numFmtId="0" fontId="5" fillId="0" borderId="0" xfId="0" applyFont="1" applyAlignment="1">
      <alignment horizontal="center" vertical="center" wrapText="1" readingOrder="1"/>
    </xf>
    <xf numFmtId="0" fontId="16" fillId="3" borderId="0" xfId="0" applyFont="1" applyFill="1" applyAlignment="1">
      <alignment horizontal="center" vertical="center" wrapText="1" readingOrder="1"/>
    </xf>
    <xf numFmtId="0" fontId="5" fillId="0" borderId="0" xfId="0" applyFont="1" applyAlignment="1">
      <alignment horizontal="center" vertical="center" wrapText="1"/>
    </xf>
    <xf numFmtId="0" fontId="6" fillId="0" borderId="0" xfId="0" applyFont="1" applyAlignment="1">
      <alignment horizontal="center" vertical="center" wrapText="1"/>
    </xf>
    <xf numFmtId="0" fontId="3" fillId="0" borderId="0" xfId="0" applyFont="1" applyAlignment="1">
      <alignment horizontal="center" vertical="center" wrapText="1"/>
    </xf>
    <xf numFmtId="0" fontId="9" fillId="0" borderId="0" xfId="0" applyFont="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center" vertical="center"/>
    </xf>
  </cellXfs>
  <cellStyles count="2">
    <cellStyle name="Currency" xfId="1" builtinId="4"/>
    <cellStyle name="Normal" xfId="0" builtinId="0"/>
  </cellStyles>
  <dxfs count="2">
    <dxf>
      <font>
        <color theme="1" tint="0.499984740745262"/>
      </font>
      <fill>
        <patternFill>
          <bgColor rgb="FFCCFFCC"/>
        </patternFill>
      </fill>
    </dxf>
    <dxf>
      <font>
        <color theme="1" tint="0.499984740745262"/>
      </font>
      <fill>
        <patternFill>
          <bgColor rgb="FFCCFF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CCFF66"/>
      <color rgb="FFFF9900"/>
      <color rgb="FF99FF99"/>
      <color rgb="FF00FF00"/>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K61"/>
  <sheetViews>
    <sheetView zoomScaleNormal="100" workbookViewId="0">
      <selection activeCell="G7" sqref="G7"/>
    </sheetView>
  </sheetViews>
  <sheetFormatPr defaultColWidth="0" defaultRowHeight="12.75" zeroHeight="1" x14ac:dyDescent="0.2"/>
  <cols>
    <col min="1" max="1" width="35.7109375" customWidth="1"/>
    <col min="2" max="2" width="21.5703125" customWidth="1"/>
    <col min="3" max="3" width="33.5703125" customWidth="1"/>
    <col min="4" max="4" width="4.42578125" customWidth="1"/>
    <col min="5" max="5" width="29" customWidth="1"/>
    <col min="6" max="6" width="19" customWidth="1"/>
    <col min="7" max="7" width="42" customWidth="1"/>
    <col min="8" max="11" width="9.140625" hidden="1" customWidth="1"/>
    <col min="12" max="16384" width="9.140625" hidden="1"/>
  </cols>
  <sheetData>
    <row r="1" spans="1:11" ht="26.25" customHeight="1" x14ac:dyDescent="0.2">
      <c r="A1" s="141" t="s">
        <v>0</v>
      </c>
      <c r="B1" s="141"/>
      <c r="C1" s="141"/>
      <c r="D1" s="141"/>
      <c r="E1" s="141"/>
      <c r="F1" s="141"/>
      <c r="G1" s="17"/>
      <c r="H1" s="17"/>
      <c r="I1" s="17"/>
      <c r="J1" s="17"/>
      <c r="K1" s="17"/>
    </row>
    <row r="2" spans="1:11" ht="21" customHeight="1" x14ac:dyDescent="0.2">
      <c r="A2" s="3" t="s">
        <v>1</v>
      </c>
      <c r="B2" s="142" t="s">
        <v>2</v>
      </c>
      <c r="C2" s="142"/>
      <c r="D2" s="142"/>
      <c r="E2" s="142"/>
      <c r="F2" s="142"/>
      <c r="G2" s="17"/>
      <c r="H2" s="17"/>
      <c r="I2" s="17"/>
      <c r="J2" s="17"/>
      <c r="K2" s="17"/>
    </row>
    <row r="3" spans="1:11" ht="15.75" x14ac:dyDescent="0.2">
      <c r="A3" s="3" t="s">
        <v>3</v>
      </c>
      <c r="B3" s="142" t="s">
        <v>4</v>
      </c>
      <c r="C3" s="142"/>
      <c r="D3" s="142"/>
      <c r="E3" s="142"/>
      <c r="F3" s="142"/>
      <c r="G3" s="17"/>
      <c r="H3" s="17"/>
      <c r="I3" s="17"/>
      <c r="J3" s="17"/>
      <c r="K3" s="17"/>
    </row>
    <row r="4" spans="1:11" ht="21" customHeight="1" x14ac:dyDescent="0.2">
      <c r="A4" s="3" t="s">
        <v>5</v>
      </c>
      <c r="B4" s="143">
        <v>45985</v>
      </c>
      <c r="C4" s="143"/>
      <c r="D4" s="143"/>
      <c r="E4" s="143"/>
      <c r="F4" s="143"/>
      <c r="G4" s="17"/>
      <c r="H4" s="17"/>
      <c r="I4" s="17"/>
      <c r="J4" s="17"/>
      <c r="K4" s="17"/>
    </row>
    <row r="5" spans="1:11" ht="21" customHeight="1" x14ac:dyDescent="0.2">
      <c r="A5" s="3" t="s">
        <v>6</v>
      </c>
      <c r="B5" s="143">
        <v>46152</v>
      </c>
      <c r="C5" s="143"/>
      <c r="D5" s="143"/>
      <c r="E5" s="143"/>
      <c r="F5" s="143"/>
      <c r="G5" s="17"/>
      <c r="H5" s="17"/>
      <c r="I5" s="17"/>
      <c r="J5" s="17"/>
      <c r="K5" s="17"/>
    </row>
    <row r="6" spans="1:11" ht="21" customHeight="1" x14ac:dyDescent="0.2">
      <c r="A6" s="3" t="s">
        <v>7</v>
      </c>
      <c r="B6" s="140" t="str">
        <f>IF(AND(Travel!B7&lt;&gt;A28,Hospitality!B7&lt;&gt;A28,'All other expenses'!B7&lt;&gt;A28,'Gifts and benefits'!B7&lt;&gt;A28),A29,IF(AND(Travel!B7=A28,Hospitality!B7=A28,'All other expenses'!B7=A28,'Gifts and benefits'!B7=A28),A31,A30))</f>
        <v>Data and totals checked on all sheets</v>
      </c>
      <c r="C6" s="140"/>
      <c r="D6" s="140"/>
      <c r="E6" s="140"/>
      <c r="F6" s="140"/>
      <c r="G6" s="23"/>
      <c r="H6" s="17"/>
      <c r="I6" s="17"/>
      <c r="J6" s="17"/>
      <c r="K6" s="17"/>
    </row>
    <row r="7" spans="1:11" ht="31.5" x14ac:dyDescent="0.2">
      <c r="A7" s="3" t="s">
        <v>8</v>
      </c>
      <c r="B7" s="139" t="s">
        <v>9</v>
      </c>
      <c r="C7" s="139"/>
      <c r="D7" s="139"/>
      <c r="E7" s="139"/>
      <c r="F7" s="139"/>
      <c r="G7" s="23"/>
      <c r="H7" s="17"/>
      <c r="I7" s="17"/>
      <c r="J7" s="17"/>
      <c r="K7" s="17"/>
    </row>
    <row r="8" spans="1:11" ht="25.5" customHeight="1" x14ac:dyDescent="0.2">
      <c r="A8" s="3" t="s">
        <v>10</v>
      </c>
      <c r="B8" s="139" t="s">
        <v>170</v>
      </c>
      <c r="C8" s="139"/>
      <c r="D8" s="139"/>
      <c r="E8" s="139"/>
      <c r="F8" s="139"/>
      <c r="G8" s="23"/>
      <c r="H8" s="17"/>
      <c r="I8" s="17"/>
      <c r="J8" s="17"/>
      <c r="K8" s="17"/>
    </row>
    <row r="9" spans="1:11" ht="66.75" customHeight="1" x14ac:dyDescent="0.2">
      <c r="A9" s="138" t="s">
        <v>11</v>
      </c>
      <c r="B9" s="138"/>
      <c r="C9" s="138"/>
      <c r="D9" s="138"/>
      <c r="E9" s="138"/>
      <c r="F9" s="138"/>
      <c r="G9" s="23"/>
      <c r="H9" s="17"/>
      <c r="I9" s="17"/>
      <c r="J9" s="17"/>
      <c r="K9" s="17"/>
    </row>
    <row r="10" spans="1:11" s="75" customFormat="1" ht="36" customHeight="1" x14ac:dyDescent="0.2">
      <c r="A10" s="69" t="s">
        <v>12</v>
      </c>
      <c r="B10" s="70" t="s">
        <v>13</v>
      </c>
      <c r="C10" s="70" t="s">
        <v>14</v>
      </c>
      <c r="D10" s="71"/>
      <c r="E10" s="72" t="s">
        <v>15</v>
      </c>
      <c r="F10" s="73" t="s">
        <v>16</v>
      </c>
      <c r="G10" s="74"/>
      <c r="H10" s="74"/>
      <c r="I10" s="74"/>
      <c r="J10" s="74"/>
      <c r="K10" s="74"/>
    </row>
    <row r="11" spans="1:11" ht="27.75" customHeight="1" x14ac:dyDescent="0.2">
      <c r="A11" s="8" t="s">
        <v>17</v>
      </c>
      <c r="B11" s="44">
        <f>B15+B16+B17</f>
        <v>9581.5047826086957</v>
      </c>
      <c r="C11" s="50" t="str">
        <f>IF(Travel!B6="",A32,Travel!B6)</f>
        <v>Figures exclude GST</v>
      </c>
      <c r="D11" s="6"/>
      <c r="E11" s="8" t="s">
        <v>18</v>
      </c>
      <c r="F11" s="32">
        <f>'Gifts and benefits'!C14</f>
        <v>0</v>
      </c>
      <c r="G11" s="29"/>
      <c r="H11" s="29"/>
      <c r="I11" s="29"/>
      <c r="J11" s="29"/>
      <c r="K11" s="29"/>
    </row>
    <row r="12" spans="1:11" ht="27.75" customHeight="1" x14ac:dyDescent="0.2">
      <c r="A12" s="8" t="s">
        <v>19</v>
      </c>
      <c r="B12" s="44">
        <f>Hospitality!B13</f>
        <v>0</v>
      </c>
      <c r="C12" s="50" t="str">
        <f>IF(Hospitality!B6="",A32,Hospitality!B6)</f>
        <v>Figures exclude GST</v>
      </c>
      <c r="D12" s="6"/>
      <c r="E12" s="8" t="s">
        <v>20</v>
      </c>
      <c r="F12" s="32">
        <f>'Gifts and benefits'!C15</f>
        <v>0</v>
      </c>
      <c r="G12" s="29"/>
      <c r="H12" s="29"/>
      <c r="I12" s="29"/>
      <c r="J12" s="29"/>
      <c r="K12" s="29"/>
    </row>
    <row r="13" spans="1:11" ht="27.75" customHeight="1" x14ac:dyDescent="0.2">
      <c r="A13" s="8" t="s">
        <v>21</v>
      </c>
      <c r="B13" s="44">
        <f>'All other expenses'!B23</f>
        <v>6833.9900000000007</v>
      </c>
      <c r="C13" s="50" t="str">
        <f>IF('All other expenses'!B6="",A32,'All other expenses'!B6)</f>
        <v>Figures exclude GST</v>
      </c>
      <c r="D13" s="6"/>
      <c r="E13" s="8" t="s">
        <v>22</v>
      </c>
      <c r="F13" s="32">
        <f>'Gifts and benefits'!C16</f>
        <v>0</v>
      </c>
      <c r="G13" s="17"/>
      <c r="H13" s="17"/>
      <c r="I13" s="17"/>
      <c r="J13" s="17"/>
      <c r="K13" s="17"/>
    </row>
    <row r="14" spans="1:11" ht="12.75" customHeight="1" x14ac:dyDescent="0.2">
      <c r="A14" s="7"/>
      <c r="B14" s="45"/>
      <c r="C14" s="51"/>
      <c r="D14" s="33"/>
      <c r="E14" s="6"/>
      <c r="F14" s="34"/>
      <c r="G14" s="17"/>
      <c r="H14" s="17"/>
      <c r="I14" s="17"/>
      <c r="J14" s="17"/>
      <c r="K14" s="17"/>
    </row>
    <row r="15" spans="1:11" ht="27.75" customHeight="1" x14ac:dyDescent="0.2">
      <c r="A15" s="9" t="s">
        <v>23</v>
      </c>
      <c r="B15" s="46">
        <f>Travel!B19</f>
        <v>2708.13</v>
      </c>
      <c r="C15" s="52" t="str">
        <f>C11</f>
        <v>Figures exclude GST</v>
      </c>
      <c r="D15" s="6"/>
      <c r="E15" s="6"/>
      <c r="F15" s="34"/>
      <c r="G15" s="17"/>
      <c r="H15" s="17"/>
      <c r="I15" s="17"/>
      <c r="J15" s="17"/>
      <c r="K15" s="17"/>
    </row>
    <row r="16" spans="1:11" ht="27.75" customHeight="1" x14ac:dyDescent="0.2">
      <c r="A16" s="9" t="s">
        <v>24</v>
      </c>
      <c r="B16" s="46">
        <f>Travel!B60</f>
        <v>6725.8147826086961</v>
      </c>
      <c r="C16" s="52" t="str">
        <f>C11</f>
        <v>Figures exclude GST</v>
      </c>
      <c r="D16" s="35"/>
      <c r="E16" s="6"/>
      <c r="F16" s="36"/>
      <c r="G16" s="17"/>
      <c r="H16" s="17"/>
      <c r="I16" s="17"/>
      <c r="J16" s="17"/>
      <c r="K16" s="17"/>
    </row>
    <row r="17" spans="1:11" ht="27.75" customHeight="1" x14ac:dyDescent="0.2">
      <c r="A17" s="9" t="s">
        <v>25</v>
      </c>
      <c r="B17" s="46">
        <f>Travel!B79</f>
        <v>147.56</v>
      </c>
      <c r="C17" s="52" t="str">
        <f>C11</f>
        <v>Figures exclude GST</v>
      </c>
      <c r="D17" s="6"/>
      <c r="E17" s="6"/>
      <c r="F17" s="36"/>
      <c r="G17" s="17"/>
      <c r="H17" s="17"/>
      <c r="I17" s="17"/>
      <c r="J17" s="17"/>
      <c r="K17" s="17"/>
    </row>
    <row r="18" spans="1:11" ht="27.75" customHeight="1" x14ac:dyDescent="0.2">
      <c r="A18" s="17"/>
      <c r="B18" s="117">
        <f>B11+B12+B13</f>
        <v>16415.494782608697</v>
      </c>
      <c r="C18" s="17"/>
      <c r="D18" s="5"/>
      <c r="E18" s="134"/>
      <c r="F18" s="28"/>
      <c r="G18" s="17"/>
      <c r="H18" s="17"/>
      <c r="I18" s="17"/>
      <c r="J18" s="17"/>
      <c r="K18" s="17"/>
    </row>
    <row r="19" spans="1:11" x14ac:dyDescent="0.2">
      <c r="A19" s="18" t="s">
        <v>26</v>
      </c>
      <c r="B19" s="19"/>
      <c r="C19" s="17"/>
      <c r="D19" s="17"/>
      <c r="E19" s="17"/>
      <c r="F19" s="17"/>
      <c r="G19" s="17"/>
      <c r="H19" s="17"/>
      <c r="I19" s="17"/>
      <c r="J19" s="17"/>
      <c r="K19" s="17"/>
    </row>
    <row r="20" spans="1:11" x14ac:dyDescent="0.2">
      <c r="A20" s="20" t="s">
        <v>27</v>
      </c>
      <c r="D20" s="17"/>
      <c r="E20" s="17"/>
      <c r="F20" s="17"/>
      <c r="G20" s="17"/>
      <c r="H20" s="17"/>
      <c r="I20" s="17"/>
      <c r="J20" s="17"/>
      <c r="K20" s="17"/>
    </row>
    <row r="21" spans="1:11" ht="12.6" customHeight="1" x14ac:dyDescent="0.2">
      <c r="A21" s="20" t="s">
        <v>28</v>
      </c>
      <c r="D21" s="17"/>
      <c r="E21" s="17"/>
      <c r="F21" s="137"/>
      <c r="G21" s="17"/>
      <c r="H21" s="17"/>
      <c r="I21" s="17"/>
      <c r="J21" s="17"/>
      <c r="K21" s="17"/>
    </row>
    <row r="22" spans="1:11" ht="12.6" customHeight="1" x14ac:dyDescent="0.2">
      <c r="A22" s="20" t="s">
        <v>29</v>
      </c>
      <c r="D22" s="17"/>
      <c r="E22" s="17"/>
      <c r="F22" s="17"/>
      <c r="G22" s="17"/>
      <c r="H22" s="17"/>
      <c r="I22" s="17"/>
      <c r="J22" s="17"/>
      <c r="K22" s="17"/>
    </row>
    <row r="23" spans="1:11" hidden="1" x14ac:dyDescent="0.2">
      <c r="A23" s="12" t="s">
        <v>30</v>
      </c>
      <c r="B23" s="13"/>
      <c r="C23" s="13"/>
      <c r="D23" s="13"/>
      <c r="E23" s="13"/>
      <c r="F23" s="13"/>
      <c r="G23" s="17"/>
      <c r="H23" s="17"/>
      <c r="I23" s="17"/>
      <c r="J23" s="17"/>
      <c r="K23" s="17"/>
    </row>
    <row r="24" spans="1:11" ht="12.75" hidden="1" customHeight="1" x14ac:dyDescent="0.2">
      <c r="A24" s="11" t="s">
        <v>31</v>
      </c>
      <c r="B24" s="4"/>
      <c r="C24" s="131"/>
      <c r="D24" s="11"/>
      <c r="E24" s="11"/>
      <c r="F24" s="11"/>
      <c r="G24" s="17"/>
      <c r="H24" s="17"/>
      <c r="I24" s="17"/>
      <c r="J24" s="17"/>
      <c r="K24" s="17"/>
    </row>
    <row r="25" spans="1:11" hidden="1" x14ac:dyDescent="0.2">
      <c r="A25" s="10" t="s">
        <v>32</v>
      </c>
      <c r="B25" s="10"/>
      <c r="C25" s="10"/>
      <c r="D25" s="10"/>
      <c r="E25" s="10"/>
      <c r="F25" s="10"/>
      <c r="G25" s="17"/>
      <c r="H25" s="17"/>
      <c r="I25" s="17"/>
      <c r="J25" s="17"/>
      <c r="K25" s="17"/>
    </row>
    <row r="26" spans="1:11" hidden="1" x14ac:dyDescent="0.2">
      <c r="A26" s="10" t="s">
        <v>33</v>
      </c>
      <c r="B26" s="10"/>
      <c r="C26" s="10"/>
      <c r="D26" s="10"/>
      <c r="E26" s="10"/>
      <c r="F26" s="10"/>
      <c r="G26" s="17"/>
      <c r="H26" s="17"/>
      <c r="I26" s="17"/>
      <c r="J26" s="17"/>
      <c r="K26" s="17"/>
    </row>
    <row r="27" spans="1:11" hidden="1" x14ac:dyDescent="0.2">
      <c r="A27" s="11" t="s">
        <v>34</v>
      </c>
      <c r="B27" s="11"/>
      <c r="C27" s="11"/>
      <c r="D27" s="11"/>
      <c r="E27" s="11"/>
      <c r="F27" s="11"/>
      <c r="G27" s="17"/>
      <c r="H27" s="17"/>
      <c r="I27" s="17"/>
      <c r="J27" s="17"/>
      <c r="K27" s="17"/>
    </row>
    <row r="28" spans="1:11" hidden="1" x14ac:dyDescent="0.2">
      <c r="A28" s="11" t="s">
        <v>35</v>
      </c>
      <c r="B28" s="11"/>
      <c r="C28" s="11"/>
      <c r="D28" s="11"/>
      <c r="E28" s="11"/>
      <c r="F28" s="11"/>
      <c r="G28" s="17"/>
      <c r="H28" s="17"/>
      <c r="I28" s="17"/>
      <c r="J28" s="17"/>
      <c r="K28" s="17"/>
    </row>
    <row r="29" spans="1:11" hidden="1" x14ac:dyDescent="0.2">
      <c r="A29" s="10" t="s">
        <v>36</v>
      </c>
      <c r="B29" s="10"/>
      <c r="C29" s="10"/>
      <c r="D29" s="10"/>
      <c r="E29" s="10"/>
      <c r="F29" s="10"/>
      <c r="G29" s="17"/>
      <c r="H29" s="17"/>
      <c r="I29" s="17"/>
      <c r="J29" s="17"/>
      <c r="K29" s="17"/>
    </row>
    <row r="30" spans="1:11" hidden="1" x14ac:dyDescent="0.2">
      <c r="A30" s="10" t="s">
        <v>37</v>
      </c>
      <c r="B30" s="10"/>
      <c r="C30" s="10"/>
      <c r="D30" s="10"/>
      <c r="E30" s="10"/>
      <c r="F30" s="10"/>
      <c r="G30" s="17"/>
      <c r="H30" s="17"/>
      <c r="I30" s="17"/>
      <c r="J30" s="17"/>
      <c r="K30" s="17"/>
    </row>
    <row r="31" spans="1:11" hidden="1" x14ac:dyDescent="0.2">
      <c r="A31" s="10" t="s">
        <v>38</v>
      </c>
      <c r="B31" s="10"/>
      <c r="C31" s="10"/>
      <c r="D31" s="10"/>
      <c r="E31" s="10"/>
      <c r="F31" s="10"/>
      <c r="G31" s="17"/>
      <c r="H31" s="17"/>
      <c r="I31" s="17"/>
      <c r="J31" s="17"/>
      <c r="K31" s="17"/>
    </row>
    <row r="32" spans="1:11" hidden="1" x14ac:dyDescent="0.2">
      <c r="A32" s="11" t="s">
        <v>39</v>
      </c>
      <c r="B32" s="11"/>
      <c r="C32" s="11"/>
      <c r="D32" s="11"/>
      <c r="E32" s="11"/>
      <c r="F32" s="11"/>
      <c r="G32" s="17"/>
      <c r="H32" s="17"/>
      <c r="I32" s="17"/>
      <c r="J32" s="17"/>
      <c r="K32" s="17"/>
    </row>
    <row r="33" spans="1:11" hidden="1" x14ac:dyDescent="0.2">
      <c r="A33" s="11" t="s">
        <v>40</v>
      </c>
      <c r="B33" s="11"/>
      <c r="C33" s="11"/>
      <c r="D33" s="11"/>
      <c r="E33" s="11"/>
      <c r="F33" s="11"/>
      <c r="G33" s="17"/>
      <c r="H33" s="17"/>
      <c r="I33" s="17"/>
      <c r="J33" s="17"/>
      <c r="K33" s="17"/>
    </row>
    <row r="34" spans="1:11" hidden="1" x14ac:dyDescent="0.2">
      <c r="A34" s="10" t="s">
        <v>41</v>
      </c>
      <c r="B34" s="48"/>
      <c r="C34" s="48"/>
      <c r="D34" s="48"/>
      <c r="E34" s="48"/>
      <c r="F34" s="48"/>
      <c r="G34" s="17"/>
      <c r="H34" s="17"/>
      <c r="I34" s="17"/>
      <c r="J34" s="17"/>
      <c r="K34" s="17"/>
    </row>
    <row r="35" spans="1:11" hidden="1" x14ac:dyDescent="0.2">
      <c r="A35" s="10" t="s">
        <v>9</v>
      </c>
      <c r="B35" s="48"/>
      <c r="C35" s="48"/>
      <c r="D35" s="48"/>
      <c r="E35" s="48"/>
      <c r="F35" s="48"/>
      <c r="G35" s="17"/>
      <c r="H35" s="17"/>
      <c r="I35" s="17"/>
      <c r="J35" s="17"/>
      <c r="K35" s="17"/>
    </row>
    <row r="36" spans="1:11" hidden="1" x14ac:dyDescent="0.2">
      <c r="A36" s="10" t="s">
        <v>42</v>
      </c>
      <c r="B36" s="48"/>
      <c r="C36" s="48"/>
      <c r="D36" s="48"/>
      <c r="E36" s="48"/>
      <c r="F36" s="48"/>
      <c r="G36" s="17"/>
      <c r="H36" s="17"/>
      <c r="I36" s="17"/>
      <c r="J36" s="17"/>
      <c r="K36" s="17"/>
    </row>
    <row r="37" spans="1:11" hidden="1" x14ac:dyDescent="0.2">
      <c r="A37" s="11" t="s">
        <v>43</v>
      </c>
      <c r="B37" s="4"/>
      <c r="C37" s="4"/>
      <c r="D37" s="4"/>
      <c r="E37" s="4"/>
      <c r="F37" s="4"/>
      <c r="G37" s="17"/>
      <c r="H37" s="17"/>
      <c r="I37" s="17"/>
      <c r="J37" s="17"/>
      <c r="K37" s="17"/>
    </row>
    <row r="38" spans="1:11" hidden="1" x14ac:dyDescent="0.2">
      <c r="A38" s="4" t="s">
        <v>44</v>
      </c>
      <c r="B38" s="4"/>
      <c r="C38" s="4"/>
      <c r="D38" s="4"/>
      <c r="E38" s="4"/>
      <c r="F38" s="4"/>
      <c r="G38" s="17"/>
      <c r="H38" s="17"/>
      <c r="I38" s="17"/>
      <c r="J38" s="17"/>
      <c r="K38" s="17"/>
    </row>
    <row r="39" spans="1:11" hidden="1" x14ac:dyDescent="0.2">
      <c r="A39" s="4" t="s">
        <v>45</v>
      </c>
      <c r="B39" s="4"/>
      <c r="C39" s="4"/>
      <c r="D39" s="4"/>
      <c r="E39" s="4"/>
      <c r="F39" s="4"/>
      <c r="G39" s="17"/>
      <c r="H39" s="17"/>
      <c r="I39" s="17"/>
      <c r="J39" s="17"/>
      <c r="K39" s="17"/>
    </row>
    <row r="40" spans="1:11" hidden="1" x14ac:dyDescent="0.2">
      <c r="A40" s="4" t="s">
        <v>46</v>
      </c>
      <c r="B40" s="4"/>
      <c r="C40" s="4"/>
      <c r="D40" s="4"/>
      <c r="E40" s="4"/>
      <c r="F40" s="4"/>
      <c r="G40" s="17"/>
      <c r="H40" s="17"/>
      <c r="I40" s="17"/>
      <c r="J40" s="17"/>
      <c r="K40" s="17"/>
    </row>
    <row r="41" spans="1:11" hidden="1" x14ac:dyDescent="0.2">
      <c r="A41" s="4" t="s">
        <v>47</v>
      </c>
      <c r="B41" s="4"/>
      <c r="C41" s="4"/>
      <c r="D41" s="4"/>
      <c r="E41" s="4"/>
      <c r="F41" s="4"/>
      <c r="G41" s="17"/>
      <c r="H41" s="17"/>
      <c r="I41" s="17"/>
      <c r="J41" s="17"/>
      <c r="K41" s="17"/>
    </row>
    <row r="42" spans="1:11" hidden="1" x14ac:dyDescent="0.2">
      <c r="A42" s="4" t="s">
        <v>48</v>
      </c>
      <c r="B42" s="4"/>
      <c r="C42" s="4"/>
      <c r="D42" s="4"/>
      <c r="E42" s="4"/>
      <c r="F42" s="4"/>
      <c r="G42" s="17"/>
      <c r="H42" s="17"/>
      <c r="I42" s="17"/>
      <c r="J42" s="17"/>
      <c r="K42" s="17"/>
    </row>
    <row r="43" spans="1:11" hidden="1" x14ac:dyDescent="0.2">
      <c r="A43" s="49" t="s">
        <v>49</v>
      </c>
      <c r="B43" s="48"/>
      <c r="C43" s="48"/>
      <c r="D43" s="48"/>
      <c r="E43" s="48"/>
      <c r="F43" s="48"/>
      <c r="G43" s="17"/>
      <c r="H43" s="17"/>
      <c r="I43" s="17"/>
      <c r="J43" s="17"/>
      <c r="K43" s="17"/>
    </row>
    <row r="44" spans="1:11" hidden="1" x14ac:dyDescent="0.2">
      <c r="A44" s="48" t="s">
        <v>50</v>
      </c>
      <c r="B44" s="48"/>
      <c r="C44" s="48"/>
      <c r="D44" s="48"/>
      <c r="E44" s="48"/>
      <c r="F44" s="48"/>
      <c r="G44" s="17"/>
      <c r="H44" s="17"/>
      <c r="I44" s="17"/>
      <c r="J44" s="17"/>
      <c r="K44" s="17"/>
    </row>
    <row r="45" spans="1:11" hidden="1" x14ac:dyDescent="0.2">
      <c r="A45" s="37">
        <v>-20000</v>
      </c>
      <c r="B45" s="4"/>
      <c r="C45" s="4"/>
      <c r="D45" s="4"/>
      <c r="E45" s="4"/>
      <c r="F45" s="4"/>
      <c r="G45" s="17"/>
      <c r="H45" s="17"/>
      <c r="I45" s="17"/>
      <c r="J45" s="17"/>
      <c r="K45" s="17"/>
    </row>
    <row r="46" spans="1:11" ht="25.5" hidden="1" x14ac:dyDescent="0.2">
      <c r="A46" s="63" t="s">
        <v>51</v>
      </c>
      <c r="B46" s="48"/>
      <c r="C46" s="48"/>
      <c r="D46" s="48"/>
      <c r="E46" s="48"/>
      <c r="F46" s="48"/>
      <c r="G46" s="17"/>
      <c r="H46" s="17"/>
      <c r="I46" s="17"/>
      <c r="J46" s="17"/>
      <c r="K46" s="17"/>
    </row>
    <row r="47" spans="1:11" ht="25.5" hidden="1" x14ac:dyDescent="0.2">
      <c r="A47" s="63" t="s">
        <v>52</v>
      </c>
      <c r="B47" s="48"/>
      <c r="C47" s="48"/>
      <c r="D47" s="48"/>
      <c r="E47" s="48"/>
      <c r="F47" s="48"/>
      <c r="G47" s="17"/>
      <c r="H47" s="17"/>
      <c r="I47" s="17"/>
      <c r="J47" s="17"/>
      <c r="K47" s="17"/>
    </row>
    <row r="48" spans="1:11" ht="25.5" hidden="1" x14ac:dyDescent="0.2">
      <c r="A48" s="64" t="s">
        <v>53</v>
      </c>
      <c r="B48" s="4"/>
      <c r="C48" s="4"/>
      <c r="D48" s="4"/>
      <c r="E48" s="4"/>
      <c r="F48" s="4"/>
      <c r="G48" s="17"/>
      <c r="H48" s="17"/>
      <c r="I48" s="17"/>
      <c r="J48" s="17"/>
      <c r="K48" s="17"/>
    </row>
    <row r="49" spans="1:11" ht="25.5" hidden="1" x14ac:dyDescent="0.2">
      <c r="A49" s="64" t="s">
        <v>54</v>
      </c>
      <c r="B49" s="4"/>
      <c r="C49" s="4"/>
      <c r="D49" s="4"/>
      <c r="E49" s="4"/>
      <c r="F49" s="4"/>
      <c r="G49" s="17"/>
      <c r="H49" s="17"/>
      <c r="I49" s="17"/>
      <c r="J49" s="17"/>
      <c r="K49" s="17"/>
    </row>
    <row r="50" spans="1:11" ht="38.25" hidden="1" x14ac:dyDescent="0.2">
      <c r="A50" s="64" t="s">
        <v>55</v>
      </c>
      <c r="B50" s="56"/>
      <c r="C50" s="56"/>
      <c r="D50" s="56"/>
      <c r="E50" s="11"/>
      <c r="F50" s="11"/>
      <c r="G50" s="17"/>
      <c r="H50" s="17"/>
      <c r="I50" s="17"/>
      <c r="J50" s="17"/>
      <c r="K50" s="17"/>
    </row>
    <row r="51" spans="1:11" hidden="1" x14ac:dyDescent="0.2">
      <c r="A51" s="61" t="s">
        <v>56</v>
      </c>
      <c r="B51" s="55"/>
      <c r="C51" s="55"/>
      <c r="D51" s="55"/>
      <c r="E51" s="10"/>
      <c r="F51" s="10" t="b">
        <v>1</v>
      </c>
      <c r="G51" s="17"/>
      <c r="H51" s="17"/>
      <c r="I51" s="17"/>
      <c r="J51" s="17"/>
      <c r="K51" s="17"/>
    </row>
    <row r="52" spans="1:11" hidden="1" x14ac:dyDescent="0.2">
      <c r="A52" s="62" t="s">
        <v>57</v>
      </c>
      <c r="B52" s="61"/>
      <c r="C52" s="61"/>
      <c r="D52" s="61"/>
      <c r="E52" s="10"/>
      <c r="F52" s="10" t="b">
        <v>0</v>
      </c>
      <c r="G52" s="17"/>
      <c r="H52" s="17"/>
      <c r="I52" s="17"/>
      <c r="J52" s="17"/>
      <c r="K52" s="17"/>
    </row>
    <row r="53" spans="1:11" hidden="1" x14ac:dyDescent="0.2">
      <c r="A53" s="65"/>
      <c r="B53" s="57">
        <f>COUNT(Travel!B12:B17)</f>
        <v>5</v>
      </c>
      <c r="C53" s="57"/>
      <c r="D53" s="57">
        <f>COUNTIF(Travel!D12:D17,"*")</f>
        <v>5</v>
      </c>
      <c r="E53" s="58"/>
      <c r="F53" s="58" t="b">
        <f>MIN(B53,D53)=MAX(B53,D53)</f>
        <v>1</v>
      </c>
      <c r="G53" s="17"/>
      <c r="H53" s="17"/>
      <c r="I53" s="17"/>
      <c r="J53" s="17"/>
      <c r="K53" s="17"/>
    </row>
    <row r="54" spans="1:11" hidden="1" x14ac:dyDescent="0.2">
      <c r="A54" s="65" t="s">
        <v>58</v>
      </c>
      <c r="B54" s="57">
        <f>COUNT(Travel!B23:B35)</f>
        <v>10</v>
      </c>
      <c r="C54" s="57"/>
      <c r="D54" s="57">
        <f>COUNTIF(Travel!D23:D35,"*")</f>
        <v>10</v>
      </c>
      <c r="E54" s="58"/>
      <c r="F54" s="58" t="b">
        <f>MIN(B54,D54)=MAX(B54,D54)</f>
        <v>1</v>
      </c>
    </row>
    <row r="55" spans="1:11" hidden="1" x14ac:dyDescent="0.2">
      <c r="A55" s="66"/>
      <c r="B55" s="57">
        <f>COUNT(Travel!B69:B78)</f>
        <v>2</v>
      </c>
      <c r="C55" s="57"/>
      <c r="D55" s="57">
        <f>COUNTIF(Travel!D69:D78,"*")</f>
        <v>2</v>
      </c>
      <c r="E55" s="58"/>
      <c r="F55" s="58" t="b">
        <f>MIN(B55,D55)=MAX(B55,D55)</f>
        <v>1</v>
      </c>
    </row>
    <row r="56" spans="1:11" hidden="1" x14ac:dyDescent="0.2">
      <c r="A56" s="67" t="s">
        <v>59</v>
      </c>
      <c r="B56" s="59">
        <f>COUNT(Hospitality!B11:B12)</f>
        <v>0</v>
      </c>
      <c r="C56" s="59"/>
      <c r="D56" s="59">
        <f>COUNTIF(Hospitality!D11:D12,"*")</f>
        <v>0</v>
      </c>
      <c r="E56" s="60"/>
      <c r="F56" s="60" t="b">
        <f>MIN(B56,D56)=MAX(B56,D56)</f>
        <v>1</v>
      </c>
    </row>
    <row r="57" spans="1:11" hidden="1" x14ac:dyDescent="0.2">
      <c r="A57" s="68" t="s">
        <v>60</v>
      </c>
      <c r="B57" s="58">
        <f>COUNT('All other expenses'!B11:B22)</f>
        <v>9</v>
      </c>
      <c r="C57" s="58"/>
      <c r="D57" s="58">
        <f>COUNTIF('All other expenses'!D11:D22,"*")</f>
        <v>9</v>
      </c>
      <c r="E57" s="58"/>
      <c r="F57" s="58" t="b">
        <f>MIN(B57,D57)=MAX(B57,D57)</f>
        <v>1</v>
      </c>
    </row>
    <row r="58" spans="1:11" hidden="1" x14ac:dyDescent="0.2">
      <c r="A58" s="67" t="s">
        <v>61</v>
      </c>
      <c r="B58" s="59">
        <f>COUNTIF('Gifts and benefits'!B11:B13,"*")</f>
        <v>0</v>
      </c>
      <c r="C58" s="59">
        <f>COUNTIF('Gifts and benefits'!C11:C13,"*")</f>
        <v>0</v>
      </c>
      <c r="D58" s="59"/>
      <c r="E58" s="59">
        <f>COUNTA('Gifts and benefits'!E11:E13)</f>
        <v>0</v>
      </c>
      <c r="F58" s="60" t="b">
        <f>MIN(B58,C58,E58)=MAX(B58,C58,E58)</f>
        <v>1</v>
      </c>
    </row>
    <row r="59" spans="1:11" x14ac:dyDescent="0.2"/>
    <row r="60" spans="1:11" x14ac:dyDescent="0.2"/>
    <row r="61" spans="1:11" x14ac:dyDescent="0.2"/>
  </sheetData>
  <sheetProtection formatCells="0" insertRows="0" deleteRows="0"/>
  <mergeCells count="9">
    <mergeCell ref="A9:F9"/>
    <mergeCell ref="B7:F7"/>
    <mergeCell ref="B6:F6"/>
    <mergeCell ref="A1:F1"/>
    <mergeCell ref="B2:F2"/>
    <mergeCell ref="B3:F3"/>
    <mergeCell ref="B4:F4"/>
    <mergeCell ref="B5:F5"/>
    <mergeCell ref="B8:F8"/>
  </mergeCells>
  <conditionalFormatting sqref="B7:F7">
    <cfRule type="cellIs" dxfId="1" priority="2" operator="equal">
      <formula>$A$34</formula>
    </cfRule>
  </conditionalFormatting>
  <conditionalFormatting sqref="B8:F8">
    <cfRule type="cellIs" dxfId="0" priority="1" operator="equal">
      <formula>$A$36</formula>
    </cfRule>
  </conditionalFormatting>
  <dataValidations count="6">
    <dataValidation type="list" allowBlank="1" showInputMessage="1" showErrorMessage="1" error="Use the drop down list (at the right of the cell)" prompt="This disclosure must be approved by the Departmental Secretary or Chief Executive - use the drop down list (at right of cell) to indicate whether this has been completed" sqref="B7:F7" xr:uid="{00000000-0002-0000-0100-000000000000}">
      <formula1>$A$34:$A$35</formula1>
    </dataValidation>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00000000-0002-0000-0100-000001000000}"/>
    <dataValidation allowBlank="1" showInputMessage="1" showErrorMessage="1" prompt="Headings on following tabs will pre populate with what you enter here" sqref="B2:F2" xr:uid="{00000000-0002-0000-0100-000002000000}"/>
    <dataValidation allowBlank="1" showInputMessage="1" showErrorMessage="1" prompt="Headings on following tabs will pre populate with what you enter here_x000a__x000a_Create a new workbook for a new Departmental Secretary or Chief Executive" sqref="B3:F3" xr:uid="{00000000-0002-0000-0100-000003000000}"/>
    <dataValidation allowBlank="1" showInputMessage="1" showErrorMessage="1" prompt="Headings on following tabs will pre populate with what you enter here_x000a__x000a_Update if a shorter or different period is covered" sqref="B4:F5" xr:uid="{00000000-0002-0000-0100-000004000000}"/>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00000000-0002-0000-0100-000005000000}"/>
  </dataValidations>
  <printOptions gridLines="1"/>
  <pageMargins left="0.70866141732283472" right="0.70866141732283472" top="0.74803149606299213" bottom="0.74803149606299213" header="0.31496062992125984" footer="0.31496062992125984"/>
  <pageSetup paperSize="9" scale="92" orientation="landscape" r:id="rId1"/>
  <headerFooter alignWithMargins="0">
    <oddFooter>&amp;LCE Expense Disclosure Workbook 2018&amp;RWorksheet - Summary and sign-off</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XFC322"/>
  <sheetViews>
    <sheetView view="pageBreakPreview" topLeftCell="A30" zoomScale="89" zoomScaleNormal="100" zoomScaleSheetLayoutView="89" workbookViewId="0">
      <selection activeCell="A23" sqref="A23:XFD23"/>
    </sheetView>
  </sheetViews>
  <sheetFormatPr defaultColWidth="0" defaultRowHeight="12.75" zeroHeight="1" x14ac:dyDescent="0.2"/>
  <cols>
    <col min="1" max="1" width="35.7109375" style="128" customWidth="1"/>
    <col min="2" max="2" width="14.28515625" customWidth="1"/>
    <col min="3" max="3" width="46.42578125" customWidth="1"/>
    <col min="4" max="4" width="50" customWidth="1"/>
    <col min="5" max="5" width="21.42578125" customWidth="1"/>
    <col min="6" max="6" width="37.5703125" customWidth="1"/>
    <col min="7" max="9" width="9.140625" hidden="1" customWidth="1"/>
    <col min="10" max="13" width="0" hidden="1" customWidth="1"/>
    <col min="14" max="16383" width="9.140625" hidden="1"/>
    <col min="16384" max="16384" width="33" customWidth="1"/>
  </cols>
  <sheetData>
    <row r="1" spans="1:6" ht="26.25" customHeight="1" x14ac:dyDescent="0.2">
      <c r="A1" s="147" t="s">
        <v>62</v>
      </c>
      <c r="B1" s="147"/>
      <c r="C1" s="147"/>
      <c r="D1" s="147"/>
      <c r="E1" s="147"/>
      <c r="F1" s="17"/>
    </row>
    <row r="2" spans="1:6" ht="21" customHeight="1" x14ac:dyDescent="0.2">
      <c r="A2" s="118" t="s">
        <v>63</v>
      </c>
      <c r="B2" s="145" t="str">
        <f>'Summary and sign-off'!B2:F2</f>
        <v>Education Review Office</v>
      </c>
      <c r="C2" s="145"/>
      <c r="D2" s="145"/>
      <c r="E2" s="145"/>
      <c r="F2" s="17"/>
    </row>
    <row r="3" spans="1:6" ht="31.5" x14ac:dyDescent="0.2">
      <c r="A3" s="118" t="s">
        <v>64</v>
      </c>
      <c r="B3" s="145" t="str">
        <f>'Summary and sign-off'!B3:F3</f>
        <v>Ruth Shinoda</v>
      </c>
      <c r="C3" s="145"/>
      <c r="D3" s="145"/>
      <c r="E3" s="145"/>
      <c r="F3" s="17"/>
    </row>
    <row r="4" spans="1:6" ht="21" customHeight="1" x14ac:dyDescent="0.2">
      <c r="A4" s="118" t="s">
        <v>65</v>
      </c>
      <c r="B4" s="145">
        <f>'Summary and sign-off'!B4:F4</f>
        <v>45985</v>
      </c>
      <c r="C4" s="145"/>
      <c r="D4" s="145"/>
      <c r="E4" s="145"/>
      <c r="F4" s="17"/>
    </row>
    <row r="5" spans="1:6" ht="21" customHeight="1" x14ac:dyDescent="0.2">
      <c r="A5" s="118" t="s">
        <v>66</v>
      </c>
      <c r="B5" s="145">
        <f>'Summary and sign-off'!B5:F5</f>
        <v>46152</v>
      </c>
      <c r="C5" s="145"/>
      <c r="D5" s="145"/>
      <c r="E5" s="145"/>
      <c r="F5" s="17"/>
    </row>
    <row r="6" spans="1:6" ht="21" customHeight="1" x14ac:dyDescent="0.2">
      <c r="A6" s="118" t="s">
        <v>67</v>
      </c>
      <c r="B6" s="139" t="s">
        <v>33</v>
      </c>
      <c r="C6" s="139"/>
      <c r="D6" s="139"/>
      <c r="E6" s="139"/>
      <c r="F6" s="17"/>
    </row>
    <row r="7" spans="1:6" ht="21" customHeight="1" x14ac:dyDescent="0.2">
      <c r="A7" s="118" t="s">
        <v>7</v>
      </c>
      <c r="B7" s="139" t="s">
        <v>35</v>
      </c>
      <c r="C7" s="139"/>
      <c r="D7" s="139"/>
      <c r="E7" s="139"/>
      <c r="F7" s="17"/>
    </row>
    <row r="8" spans="1:6" ht="36" customHeight="1" x14ac:dyDescent="0.2">
      <c r="A8" s="149" t="s">
        <v>68</v>
      </c>
      <c r="B8" s="150"/>
      <c r="C8" s="150"/>
      <c r="D8" s="150"/>
      <c r="E8" s="150"/>
      <c r="F8" s="19"/>
    </row>
    <row r="9" spans="1:6" ht="36" customHeight="1" x14ac:dyDescent="0.2">
      <c r="A9" s="151" t="s">
        <v>69</v>
      </c>
      <c r="B9" s="152"/>
      <c r="C9" s="152"/>
      <c r="D9" s="152"/>
      <c r="E9" s="152"/>
      <c r="F9" s="19"/>
    </row>
    <row r="10" spans="1:6" ht="24.75" customHeight="1" x14ac:dyDescent="0.2">
      <c r="A10" s="148" t="s">
        <v>70</v>
      </c>
      <c r="B10" s="153"/>
      <c r="C10" s="148"/>
      <c r="D10" s="148"/>
      <c r="E10" s="148"/>
      <c r="F10" s="29"/>
    </row>
    <row r="11" spans="1:6" ht="28.5" customHeight="1" x14ac:dyDescent="0.2">
      <c r="A11" s="91" t="s">
        <v>71</v>
      </c>
      <c r="B11" s="24" t="s">
        <v>72</v>
      </c>
      <c r="C11" s="24" t="s">
        <v>73</v>
      </c>
      <c r="D11" s="24" t="s">
        <v>74</v>
      </c>
      <c r="E11" s="24" t="s">
        <v>75</v>
      </c>
      <c r="F11" s="30"/>
    </row>
    <row r="12" spans="1:6" s="114" customFormat="1" ht="25.5" x14ac:dyDescent="0.2">
      <c r="A12" s="103">
        <v>46134</v>
      </c>
      <c r="B12" s="95">
        <v>1923.02</v>
      </c>
      <c r="C12" s="96" t="s">
        <v>76</v>
      </c>
      <c r="D12" s="96" t="s">
        <v>77</v>
      </c>
      <c r="E12" s="97" t="s">
        <v>78</v>
      </c>
      <c r="F12" s="113"/>
    </row>
    <row r="13" spans="1:6" s="114" customFormat="1" x14ac:dyDescent="0.2">
      <c r="A13" s="103">
        <v>46134</v>
      </c>
      <c r="B13" s="95">
        <v>555.77</v>
      </c>
      <c r="C13" s="96" t="s">
        <v>76</v>
      </c>
      <c r="D13" s="96" t="s">
        <v>86</v>
      </c>
      <c r="E13" s="97" t="s">
        <v>164</v>
      </c>
      <c r="F13" s="113"/>
    </row>
    <row r="14" spans="1:6" s="114" customFormat="1" x14ac:dyDescent="0.2">
      <c r="A14" s="103">
        <v>46135</v>
      </c>
      <c r="B14" s="95">
        <v>23.51</v>
      </c>
      <c r="C14" s="96" t="s">
        <v>76</v>
      </c>
      <c r="D14" s="96" t="s">
        <v>114</v>
      </c>
      <c r="E14" s="97" t="s">
        <v>164</v>
      </c>
      <c r="F14" s="113"/>
    </row>
    <row r="15" spans="1:6" s="2" customFormat="1" x14ac:dyDescent="0.2">
      <c r="A15" s="103">
        <v>46134</v>
      </c>
      <c r="B15" s="95">
        <f>104.98+2.2</f>
        <v>107.18</v>
      </c>
      <c r="C15" s="96" t="s">
        <v>76</v>
      </c>
      <c r="D15" s="96" t="s">
        <v>90</v>
      </c>
      <c r="E15" s="97" t="s">
        <v>164</v>
      </c>
      <c r="F15" s="1"/>
    </row>
    <row r="16" spans="1:6" s="2" customFormat="1" x14ac:dyDescent="0.2">
      <c r="A16" s="103">
        <v>46136</v>
      </c>
      <c r="B16" s="95">
        <f>13.28+0.28</f>
        <v>13.559999999999999</v>
      </c>
      <c r="C16" s="96" t="s">
        <v>76</v>
      </c>
      <c r="D16" s="96" t="s">
        <v>114</v>
      </c>
      <c r="E16" s="97" t="s">
        <v>164</v>
      </c>
      <c r="F16" s="1"/>
    </row>
    <row r="17" spans="1:6" s="2" customFormat="1" hidden="1" x14ac:dyDescent="0.2">
      <c r="A17" s="119"/>
      <c r="B17" s="85"/>
      <c r="C17" s="86"/>
      <c r="D17" s="86"/>
      <c r="E17" s="87"/>
      <c r="F17" s="1"/>
    </row>
    <row r="18" spans="1:6" s="2" customFormat="1" x14ac:dyDescent="0.2">
      <c r="A18" s="103">
        <v>46136</v>
      </c>
      <c r="B18" s="95">
        <v>85.09</v>
      </c>
      <c r="C18" s="96" t="s">
        <v>76</v>
      </c>
      <c r="D18" s="96" t="s">
        <v>90</v>
      </c>
      <c r="E18" s="97" t="s">
        <v>164</v>
      </c>
      <c r="F18" s="1"/>
    </row>
    <row r="19" spans="1:6" ht="19.5" customHeight="1" x14ac:dyDescent="0.2">
      <c r="A19" s="120" t="s">
        <v>79</v>
      </c>
      <c r="B19" s="54">
        <f>SUM(B12:B18)</f>
        <v>2708.13</v>
      </c>
      <c r="C19" s="102" t="str">
        <f>IF(SUBTOTAL(3,B12:B17)=SUBTOTAL(103,B12:B17),'Summary and sign-off'!$A$46,'Summary and sign-off'!$A$47)</f>
        <v>Check - there are no hidden rows with data</v>
      </c>
      <c r="D19" s="146" t="str">
        <f>IF('Summary and sign-off'!F53='Summary and sign-off'!F52,'Summary and sign-off'!A49,'Summary and sign-off'!A48)</f>
        <v>Check - each entry provides sufficient information</v>
      </c>
      <c r="E19" s="146"/>
      <c r="F19" s="17"/>
    </row>
    <row r="20" spans="1:6" ht="10.5" customHeight="1" x14ac:dyDescent="0.2">
      <c r="A20" s="121"/>
      <c r="B20" s="19"/>
      <c r="C20" s="17"/>
      <c r="D20" s="17"/>
      <c r="E20" s="17"/>
      <c r="F20" s="17"/>
    </row>
    <row r="21" spans="1:6" ht="24.75" customHeight="1" x14ac:dyDescent="0.2">
      <c r="A21" s="148" t="s">
        <v>80</v>
      </c>
      <c r="B21" s="148"/>
      <c r="C21" s="148"/>
      <c r="D21" s="148"/>
      <c r="E21" s="148"/>
      <c r="F21" s="29"/>
    </row>
    <row r="22" spans="1:6" ht="32.450000000000003" customHeight="1" x14ac:dyDescent="0.2">
      <c r="A22" s="91" t="s">
        <v>71</v>
      </c>
      <c r="B22" s="24" t="s">
        <v>13</v>
      </c>
      <c r="C22" s="24" t="s">
        <v>81</v>
      </c>
      <c r="D22" s="24" t="s">
        <v>74</v>
      </c>
      <c r="E22" s="24" t="s">
        <v>75</v>
      </c>
      <c r="F22" s="30"/>
    </row>
    <row r="23" spans="1:6" s="116" customFormat="1" ht="25.5" x14ac:dyDescent="0.2">
      <c r="A23" s="103" t="s">
        <v>82</v>
      </c>
      <c r="B23" s="95">
        <f>229.43+20</f>
        <v>249.43</v>
      </c>
      <c r="C23" s="96" t="s">
        <v>83</v>
      </c>
      <c r="D23" s="96" t="s">
        <v>77</v>
      </c>
      <c r="E23" s="97" t="s">
        <v>84</v>
      </c>
      <c r="F23" s="132"/>
    </row>
    <row r="24" spans="1:6" s="116" customFormat="1" x14ac:dyDescent="0.2">
      <c r="A24" s="103" t="s">
        <v>85</v>
      </c>
      <c r="B24" s="95">
        <v>223.31</v>
      </c>
      <c r="C24" s="96" t="s">
        <v>83</v>
      </c>
      <c r="D24" s="96" t="s">
        <v>86</v>
      </c>
      <c r="E24" s="97" t="s">
        <v>87</v>
      </c>
      <c r="F24" s="132"/>
    </row>
    <row r="25" spans="1:6" s="116" customFormat="1" x14ac:dyDescent="0.2">
      <c r="A25" s="103">
        <v>46052</v>
      </c>
      <c r="B25" s="95">
        <v>18.3</v>
      </c>
      <c r="C25" s="96" t="s">
        <v>83</v>
      </c>
      <c r="D25" s="96" t="s">
        <v>90</v>
      </c>
      <c r="E25" s="97" t="s">
        <v>91</v>
      </c>
      <c r="F25" s="132"/>
    </row>
    <row r="26" spans="1:6" s="116" customFormat="1" x14ac:dyDescent="0.2">
      <c r="A26" s="103">
        <v>46052</v>
      </c>
      <c r="B26" s="95">
        <v>25.63</v>
      </c>
      <c r="C26" s="96" t="s">
        <v>83</v>
      </c>
      <c r="D26" s="96" t="s">
        <v>90</v>
      </c>
      <c r="E26" s="97" t="s">
        <v>87</v>
      </c>
      <c r="F26" s="132"/>
    </row>
    <row r="27" spans="1:6" s="116" customFormat="1" x14ac:dyDescent="0.2">
      <c r="A27" s="103"/>
      <c r="B27" s="95"/>
      <c r="C27" s="96"/>
      <c r="D27" s="96"/>
      <c r="E27" s="97"/>
      <c r="F27" s="132"/>
    </row>
    <row r="28" spans="1:6" s="116" customFormat="1" x14ac:dyDescent="0.2">
      <c r="A28" s="103" t="s">
        <v>88</v>
      </c>
      <c r="B28" s="95">
        <f>52.26+57.83</f>
        <v>110.09</v>
      </c>
      <c r="C28" s="96" t="s">
        <v>89</v>
      </c>
      <c r="D28" s="96" t="s">
        <v>90</v>
      </c>
      <c r="E28" s="97" t="s">
        <v>91</v>
      </c>
      <c r="F28" s="132"/>
    </row>
    <row r="29" spans="1:6" s="116" customFormat="1" x14ac:dyDescent="0.2">
      <c r="A29" s="103">
        <v>46087</v>
      </c>
      <c r="B29" s="95">
        <v>33.44</v>
      </c>
      <c r="C29" s="96" t="s">
        <v>89</v>
      </c>
      <c r="D29" s="96" t="s">
        <v>90</v>
      </c>
      <c r="E29" s="97" t="s">
        <v>92</v>
      </c>
      <c r="F29" s="132"/>
    </row>
    <row r="30" spans="1:6" s="116" customFormat="1" x14ac:dyDescent="0.2">
      <c r="A30" s="103">
        <v>46086</v>
      </c>
      <c r="B30" s="95">
        <f>226.48</f>
        <v>226.48</v>
      </c>
      <c r="C30" s="96" t="s">
        <v>89</v>
      </c>
      <c r="D30" s="96" t="s">
        <v>86</v>
      </c>
      <c r="E30" s="97" t="s">
        <v>92</v>
      </c>
      <c r="F30" s="132"/>
    </row>
    <row r="31" spans="1:6" s="116" customFormat="1" x14ac:dyDescent="0.2">
      <c r="A31" s="103">
        <v>46086</v>
      </c>
      <c r="B31" s="95">
        <v>37.130000000000003</v>
      </c>
      <c r="C31" s="96" t="s">
        <v>89</v>
      </c>
      <c r="D31" s="96" t="s">
        <v>114</v>
      </c>
      <c r="E31" s="97" t="s">
        <v>92</v>
      </c>
      <c r="F31" s="132"/>
    </row>
    <row r="32" spans="1:6" s="116" customFormat="1" ht="25.5" x14ac:dyDescent="0.2">
      <c r="A32" s="103" t="s">
        <v>93</v>
      </c>
      <c r="B32" s="95">
        <f>768.75</f>
        <v>768.75</v>
      </c>
      <c r="C32" s="96" t="s">
        <v>89</v>
      </c>
      <c r="D32" s="96" t="s">
        <v>77</v>
      </c>
      <c r="E32" s="97" t="s">
        <v>94</v>
      </c>
      <c r="F32" s="132"/>
    </row>
    <row r="33" spans="1:6" s="116" customFormat="1" x14ac:dyDescent="0.2">
      <c r="A33" s="103"/>
      <c r="B33" s="95"/>
      <c r="C33" s="96"/>
      <c r="D33" s="96"/>
      <c r="E33" s="97"/>
      <c r="F33" s="132"/>
    </row>
    <row r="34" spans="1:6" s="116" customFormat="1" x14ac:dyDescent="0.2">
      <c r="A34" s="103">
        <v>46094</v>
      </c>
      <c r="B34" s="95">
        <f>35.23</f>
        <v>35.229999999999997</v>
      </c>
      <c r="C34" s="96" t="s">
        <v>95</v>
      </c>
      <c r="D34" s="96" t="s">
        <v>169</v>
      </c>
      <c r="E34" s="97" t="s">
        <v>91</v>
      </c>
      <c r="F34" s="132"/>
    </row>
    <row r="35" spans="1:6" s="2" customFormat="1" hidden="1" x14ac:dyDescent="0.2">
      <c r="A35" s="122"/>
      <c r="B35" s="88"/>
      <c r="C35" s="89"/>
      <c r="D35" s="89"/>
      <c r="E35" s="90"/>
      <c r="F35" s="115"/>
    </row>
    <row r="36" spans="1:6" s="116" customFormat="1" x14ac:dyDescent="0.2">
      <c r="A36" s="103">
        <v>46094</v>
      </c>
      <c r="B36" s="95">
        <f>160.74</f>
        <v>160.74</v>
      </c>
      <c r="C36" s="96" t="s">
        <v>95</v>
      </c>
      <c r="D36" s="96" t="s">
        <v>168</v>
      </c>
      <c r="E36" s="97" t="s">
        <v>96</v>
      </c>
      <c r="F36" s="132"/>
    </row>
    <row r="37" spans="1:6" s="116" customFormat="1" x14ac:dyDescent="0.2">
      <c r="A37" s="103">
        <v>46094</v>
      </c>
      <c r="B37" s="95">
        <v>262.52</v>
      </c>
      <c r="C37" s="96" t="s">
        <v>95</v>
      </c>
      <c r="D37" s="96" t="s">
        <v>86</v>
      </c>
      <c r="E37" s="97" t="s">
        <v>96</v>
      </c>
      <c r="F37" s="132"/>
    </row>
    <row r="38" spans="1:6" s="116" customFormat="1" ht="25.5" x14ac:dyDescent="0.2">
      <c r="A38" s="103" t="s">
        <v>97</v>
      </c>
      <c r="B38" s="95">
        <v>676.45</v>
      </c>
      <c r="C38" s="96" t="s">
        <v>95</v>
      </c>
      <c r="D38" s="96" t="s">
        <v>77</v>
      </c>
      <c r="E38" s="97" t="s">
        <v>98</v>
      </c>
      <c r="F38" s="132"/>
    </row>
    <row r="39" spans="1:6" s="116" customFormat="1" x14ac:dyDescent="0.2">
      <c r="A39" s="103">
        <v>46096</v>
      </c>
      <c r="B39" s="95">
        <v>56.43</v>
      </c>
      <c r="C39" s="96" t="s">
        <v>95</v>
      </c>
      <c r="D39" s="96" t="s">
        <v>90</v>
      </c>
      <c r="E39" s="133" t="s">
        <v>99</v>
      </c>
      <c r="F39" s="132"/>
    </row>
    <row r="40" spans="1:6" s="116" customFormat="1" x14ac:dyDescent="0.2">
      <c r="A40" s="103"/>
      <c r="B40" s="95"/>
      <c r="C40" s="96"/>
      <c r="D40" s="133"/>
      <c r="E40" s="133"/>
      <c r="F40" s="132"/>
    </row>
    <row r="41" spans="1:6" s="116" customFormat="1" x14ac:dyDescent="0.2">
      <c r="A41" s="103" t="s">
        <v>100</v>
      </c>
      <c r="B41" s="95">
        <v>676.43</v>
      </c>
      <c r="C41" s="96" t="s">
        <v>101</v>
      </c>
      <c r="D41" s="133" t="s">
        <v>86</v>
      </c>
      <c r="E41" s="133" t="s">
        <v>87</v>
      </c>
      <c r="F41" s="132"/>
    </row>
    <row r="42" spans="1:6" s="116" customFormat="1" ht="25.5" x14ac:dyDescent="0.2">
      <c r="A42" s="103" t="s">
        <v>100</v>
      </c>
      <c r="B42" s="95">
        <v>813.95</v>
      </c>
      <c r="C42" s="96" t="s">
        <v>101</v>
      </c>
      <c r="D42" s="96" t="s">
        <v>77</v>
      </c>
      <c r="E42" s="97" t="s">
        <v>84</v>
      </c>
      <c r="F42" s="132"/>
    </row>
    <row r="43" spans="1:6" s="116" customFormat="1" x14ac:dyDescent="0.2">
      <c r="A43" s="103">
        <v>46099</v>
      </c>
      <c r="B43" s="95">
        <f>100.87+68.96</f>
        <v>169.82999999999998</v>
      </c>
      <c r="C43" s="96" t="s">
        <v>101</v>
      </c>
      <c r="D43" s="96" t="s">
        <v>167</v>
      </c>
      <c r="E43" s="97" t="s">
        <v>91</v>
      </c>
      <c r="F43" s="132"/>
    </row>
    <row r="44" spans="1:6" s="116" customFormat="1" x14ac:dyDescent="0.2">
      <c r="A44" s="103"/>
      <c r="B44" s="95"/>
      <c r="C44" s="96"/>
      <c r="D44" s="96"/>
      <c r="E44" s="97"/>
      <c r="F44" s="132"/>
    </row>
    <row r="45" spans="1:6" s="116" customFormat="1" ht="25.5" x14ac:dyDescent="0.2">
      <c r="A45" s="103" t="s">
        <v>103</v>
      </c>
      <c r="B45" s="95">
        <v>390.29</v>
      </c>
      <c r="C45" s="96" t="s">
        <v>104</v>
      </c>
      <c r="D45" s="96" t="s">
        <v>77</v>
      </c>
      <c r="E45" s="97" t="s">
        <v>105</v>
      </c>
      <c r="F45" s="144"/>
    </row>
    <row r="46" spans="1:6" s="136" customFormat="1" ht="25.5" x14ac:dyDescent="0.2">
      <c r="A46" s="103" t="s">
        <v>106</v>
      </c>
      <c r="B46" s="95">
        <f>371.54+20</f>
        <v>391.54</v>
      </c>
      <c r="C46" s="96" t="s">
        <v>104</v>
      </c>
      <c r="D46" s="96" t="s">
        <v>77</v>
      </c>
      <c r="E46" s="97" t="s">
        <v>105</v>
      </c>
      <c r="F46" s="144"/>
    </row>
    <row r="47" spans="1:6" s="116" customFormat="1" x14ac:dyDescent="0.2">
      <c r="A47" s="103">
        <v>46121</v>
      </c>
      <c r="B47" s="95">
        <v>166.97</v>
      </c>
      <c r="C47" s="96" t="s">
        <v>104</v>
      </c>
      <c r="D47" s="96" t="s">
        <v>86</v>
      </c>
      <c r="E47" s="97" t="s">
        <v>107</v>
      </c>
      <c r="F47" s="132"/>
    </row>
    <row r="48" spans="1:6" s="116" customFormat="1" x14ac:dyDescent="0.2">
      <c r="A48" s="103">
        <v>46122</v>
      </c>
      <c r="B48" s="95">
        <v>24.17</v>
      </c>
      <c r="C48" s="96" t="s">
        <v>104</v>
      </c>
      <c r="D48" s="133" t="s">
        <v>108</v>
      </c>
      <c r="E48" s="97" t="s">
        <v>107</v>
      </c>
      <c r="F48" s="132"/>
    </row>
    <row r="49" spans="1:6" s="116" customFormat="1" x14ac:dyDescent="0.2">
      <c r="A49" s="103">
        <v>46121</v>
      </c>
      <c r="B49" s="95">
        <v>51.39</v>
      </c>
      <c r="C49" s="96" t="s">
        <v>104</v>
      </c>
      <c r="D49" s="96" t="s">
        <v>90</v>
      </c>
      <c r="E49" s="97" t="s">
        <v>91</v>
      </c>
      <c r="F49" s="132"/>
    </row>
    <row r="50" spans="1:6" s="116" customFormat="1" x14ac:dyDescent="0.2">
      <c r="A50" s="103">
        <v>46121</v>
      </c>
      <c r="B50" s="95">
        <v>32.61</v>
      </c>
      <c r="C50" s="96" t="s">
        <v>104</v>
      </c>
      <c r="D50" s="96" t="s">
        <v>90</v>
      </c>
      <c r="E50" s="97" t="s">
        <v>109</v>
      </c>
      <c r="F50" s="132"/>
    </row>
    <row r="51" spans="1:6" s="116" customFormat="1" x14ac:dyDescent="0.2">
      <c r="A51" s="103">
        <v>46122</v>
      </c>
      <c r="B51" s="95">
        <v>33.83</v>
      </c>
      <c r="C51" s="96" t="s">
        <v>104</v>
      </c>
      <c r="D51" s="96" t="s">
        <v>90</v>
      </c>
      <c r="E51" s="97" t="s">
        <v>91</v>
      </c>
      <c r="F51" s="132"/>
    </row>
    <row r="52" spans="1:6" s="116" customFormat="1" x14ac:dyDescent="0.2">
      <c r="A52" s="103">
        <v>46122</v>
      </c>
      <c r="B52" s="95">
        <v>23.6</v>
      </c>
      <c r="C52" s="96" t="s">
        <v>104</v>
      </c>
      <c r="D52" s="96" t="s">
        <v>90</v>
      </c>
      <c r="E52" s="97" t="s">
        <v>107</v>
      </c>
      <c r="F52" s="132"/>
    </row>
    <row r="53" spans="1:6" s="116" customFormat="1" x14ac:dyDescent="0.2">
      <c r="A53" s="103">
        <v>46122</v>
      </c>
      <c r="B53" s="95">
        <v>16.85217391304348</v>
      </c>
      <c r="C53" s="96" t="s">
        <v>104</v>
      </c>
      <c r="D53" s="96" t="s">
        <v>90</v>
      </c>
      <c r="E53" s="97" t="s">
        <v>91</v>
      </c>
      <c r="F53" s="132"/>
    </row>
    <row r="54" spans="1:6" s="116" customFormat="1" x14ac:dyDescent="0.2">
      <c r="A54" s="103"/>
      <c r="B54" s="95"/>
      <c r="C54" s="96"/>
      <c r="D54" s="96"/>
      <c r="E54" s="97"/>
      <c r="F54" s="132"/>
    </row>
    <row r="55" spans="1:6" s="116" customFormat="1" ht="25.5" x14ac:dyDescent="0.2">
      <c r="A55" s="103" t="s">
        <v>110</v>
      </c>
      <c r="B55" s="95">
        <f>660.43+40</f>
        <v>700.43</v>
      </c>
      <c r="C55" s="96" t="s">
        <v>111</v>
      </c>
      <c r="D55" s="96" t="s">
        <v>77</v>
      </c>
      <c r="E55" s="97" t="s">
        <v>112</v>
      </c>
      <c r="F55" s="132"/>
    </row>
    <row r="56" spans="1:6" s="116" customFormat="1" x14ac:dyDescent="0.2">
      <c r="A56" s="103">
        <v>46127</v>
      </c>
      <c r="B56" s="95">
        <v>269.20999999999998</v>
      </c>
      <c r="C56" s="96" t="s">
        <v>111</v>
      </c>
      <c r="D56" s="96" t="s">
        <v>86</v>
      </c>
      <c r="E56" s="97" t="s">
        <v>113</v>
      </c>
      <c r="F56" s="132"/>
    </row>
    <row r="57" spans="1:6" s="116" customFormat="1" x14ac:dyDescent="0.2">
      <c r="A57" s="103">
        <v>46128</v>
      </c>
      <c r="B57" s="95">
        <f>72/1.15</f>
        <v>62.608695652173921</v>
      </c>
      <c r="C57" s="96" t="s">
        <v>111</v>
      </c>
      <c r="D57" s="96" t="s">
        <v>90</v>
      </c>
      <c r="E57" s="97" t="s">
        <v>91</v>
      </c>
      <c r="F57" s="132"/>
    </row>
    <row r="58" spans="1:6" s="116" customFormat="1" x14ac:dyDescent="0.2">
      <c r="A58" s="103"/>
      <c r="B58" s="95"/>
      <c r="C58" s="96"/>
      <c r="D58" s="96"/>
      <c r="E58" s="97"/>
      <c r="F58" s="132"/>
    </row>
    <row r="59" spans="1:6" s="116" customFormat="1" x14ac:dyDescent="0.2">
      <c r="A59" s="103">
        <v>46134</v>
      </c>
      <c r="B59" s="95">
        <f>20.9/1.15</f>
        <v>18.173913043478262</v>
      </c>
      <c r="C59" s="96" t="s">
        <v>76</v>
      </c>
      <c r="D59" s="96" t="s">
        <v>114</v>
      </c>
      <c r="E59" s="97" t="s">
        <v>91</v>
      </c>
      <c r="F59" s="132"/>
    </row>
    <row r="60" spans="1:6" ht="19.5" customHeight="1" x14ac:dyDescent="0.2">
      <c r="A60" s="120" t="s">
        <v>115</v>
      </c>
      <c r="B60" s="54">
        <f>SUM(B23:B59)</f>
        <v>6725.8147826086961</v>
      </c>
      <c r="C60" s="102" t="str">
        <f>IF(SUBTOTAL(3,B23:B35)=SUBTOTAL(103,B23:B35),'Summary and sign-off'!$A$46,'Summary and sign-off'!$A$47)</f>
        <v>Check - there are no hidden rows with data</v>
      </c>
      <c r="D60" s="146" t="str">
        <f>IF('Summary and sign-off'!F54='Summary and sign-off'!F52,'Summary and sign-off'!A49,'Summary and sign-off'!A48)</f>
        <v>Check - each entry provides sufficient information</v>
      </c>
      <c r="E60" s="146"/>
      <c r="F60" s="1"/>
    </row>
    <row r="61" spans="1:6" ht="10.5" customHeight="1" x14ac:dyDescent="0.2">
      <c r="A61" s="121"/>
      <c r="B61" s="19"/>
      <c r="C61" s="17"/>
      <c r="D61" s="17"/>
      <c r="E61" s="17"/>
      <c r="F61" s="17"/>
    </row>
    <row r="62" spans="1:6" ht="24.75" customHeight="1" x14ac:dyDescent="0.2">
      <c r="A62" s="148" t="s">
        <v>116</v>
      </c>
      <c r="B62" s="148"/>
      <c r="C62" s="148"/>
      <c r="D62" s="148"/>
      <c r="E62" s="148"/>
      <c r="F62" s="17"/>
    </row>
    <row r="63" spans="1:6" ht="27" customHeight="1" x14ac:dyDescent="0.2">
      <c r="A63" s="91" t="s">
        <v>71</v>
      </c>
      <c r="B63" s="24" t="s">
        <v>13</v>
      </c>
      <c r="C63" s="24" t="s">
        <v>117</v>
      </c>
      <c r="D63" s="24" t="s">
        <v>118</v>
      </c>
      <c r="E63" s="24" t="s">
        <v>75</v>
      </c>
      <c r="F63" s="28"/>
    </row>
    <row r="64" spans="1:6" hidden="1" x14ac:dyDescent="0.2">
      <c r="A64" s="105"/>
      <c r="B64" s="106"/>
      <c r="C64" s="107"/>
      <c r="D64" s="107"/>
      <c r="E64" s="108"/>
      <c r="F64" s="17"/>
    </row>
    <row r="65" spans="1:6" hidden="1" x14ac:dyDescent="0.2">
      <c r="A65" s="105"/>
      <c r="B65" s="106"/>
      <c r="C65" s="107"/>
      <c r="D65" s="107"/>
      <c r="E65" s="108"/>
      <c r="F65" s="17"/>
    </row>
    <row r="66" spans="1:6" hidden="1" x14ac:dyDescent="0.2">
      <c r="A66" s="105"/>
      <c r="B66" s="106"/>
      <c r="C66" s="107"/>
      <c r="D66" s="107"/>
      <c r="E66" s="108"/>
      <c r="F66" s="17"/>
    </row>
    <row r="67" spans="1:6" hidden="1" x14ac:dyDescent="0.2">
      <c r="A67" s="105"/>
      <c r="B67" s="106"/>
      <c r="C67" s="107"/>
      <c r="D67" s="107"/>
      <c r="E67" s="108"/>
      <c r="F67" s="17"/>
    </row>
    <row r="68" spans="1:6" hidden="1" x14ac:dyDescent="0.2">
      <c r="A68" s="105"/>
      <c r="B68" s="106"/>
      <c r="C68" s="107"/>
      <c r="D68" s="107"/>
      <c r="E68" s="108"/>
      <c r="F68" s="17"/>
    </row>
    <row r="69" spans="1:6" s="114" customFormat="1" hidden="1" x14ac:dyDescent="0.2">
      <c r="A69" s="109"/>
      <c r="B69" s="110"/>
      <c r="C69" s="111"/>
      <c r="D69" s="111"/>
      <c r="E69" s="112"/>
      <c r="F69" s="113"/>
    </row>
    <row r="70" spans="1:6" s="114" customFormat="1" hidden="1" x14ac:dyDescent="0.2">
      <c r="A70" s="109"/>
      <c r="B70" s="110"/>
      <c r="C70" s="111"/>
      <c r="D70" s="111"/>
      <c r="E70" s="112"/>
      <c r="F70" s="113"/>
    </row>
    <row r="71" spans="1:6" s="114" customFormat="1" hidden="1" x14ac:dyDescent="0.2">
      <c r="A71" s="109"/>
      <c r="B71" s="110"/>
      <c r="C71" s="111"/>
      <c r="D71" s="111"/>
      <c r="E71" s="112"/>
      <c r="F71" s="113"/>
    </row>
    <row r="72" spans="1:6" s="2" customFormat="1" hidden="1" x14ac:dyDescent="0.2">
      <c r="A72" s="103"/>
      <c r="B72" s="95"/>
      <c r="C72" s="96"/>
      <c r="D72" s="96"/>
      <c r="E72" s="97"/>
      <c r="F72" s="1"/>
    </row>
    <row r="73" spans="1:6" s="2" customFormat="1" hidden="1" x14ac:dyDescent="0.2">
      <c r="A73" s="103"/>
      <c r="B73" s="95"/>
      <c r="C73" s="96"/>
      <c r="D73" s="96"/>
      <c r="E73" s="97"/>
      <c r="F73" s="1"/>
    </row>
    <row r="74" spans="1:6" s="2" customFormat="1" x14ac:dyDescent="0.2">
      <c r="A74" s="103">
        <v>46121</v>
      </c>
      <c r="B74" s="95">
        <v>27.56</v>
      </c>
      <c r="C74" s="96" t="s">
        <v>102</v>
      </c>
      <c r="D74" s="96" t="s">
        <v>90</v>
      </c>
      <c r="E74" s="97" t="s">
        <v>91</v>
      </c>
      <c r="F74" s="1"/>
    </row>
    <row r="75" spans="1:6" s="2" customFormat="1" x14ac:dyDescent="0.2">
      <c r="A75" s="103"/>
      <c r="B75" s="95"/>
      <c r="C75" s="96"/>
      <c r="D75" s="96"/>
      <c r="E75" s="97"/>
      <c r="F75" s="1"/>
    </row>
    <row r="76" spans="1:6" s="2" customFormat="1" x14ac:dyDescent="0.2">
      <c r="A76" s="103">
        <v>46137</v>
      </c>
      <c r="B76" s="95">
        <f>138/1.15</f>
        <v>120.00000000000001</v>
      </c>
      <c r="C76" s="96" t="s">
        <v>76</v>
      </c>
      <c r="D76" s="96" t="s">
        <v>90</v>
      </c>
      <c r="E76" s="97" t="s">
        <v>91</v>
      </c>
      <c r="F76" s="1"/>
    </row>
    <row r="77" spans="1:6" s="2" customFormat="1" x14ac:dyDescent="0.2">
      <c r="A77" s="103"/>
      <c r="B77" s="95"/>
      <c r="C77" s="96"/>
      <c r="D77" s="96"/>
      <c r="E77" s="97"/>
      <c r="F77" s="1"/>
    </row>
    <row r="78" spans="1:6" s="2" customFormat="1" hidden="1" x14ac:dyDescent="0.2">
      <c r="A78" s="123"/>
      <c r="B78" s="77"/>
      <c r="C78" s="78"/>
      <c r="D78" s="78"/>
      <c r="E78" s="79"/>
      <c r="F78" s="1"/>
    </row>
    <row r="79" spans="1:6" ht="19.5" customHeight="1" x14ac:dyDescent="0.2">
      <c r="A79" s="120" t="s">
        <v>119</v>
      </c>
      <c r="B79" s="54">
        <f>SUM(B69:B78)</f>
        <v>147.56</v>
      </c>
      <c r="C79" s="102"/>
      <c r="D79" s="146"/>
      <c r="E79" s="146"/>
      <c r="F79" s="17"/>
    </row>
    <row r="80" spans="1:6" ht="10.5" customHeight="1" x14ac:dyDescent="0.2">
      <c r="A80" s="121"/>
      <c r="B80" s="42"/>
      <c r="C80" s="19"/>
      <c r="D80" s="17"/>
      <c r="E80" s="17"/>
      <c r="F80" s="17"/>
    </row>
    <row r="81" spans="1:6" ht="34.5" customHeight="1" x14ac:dyDescent="0.2">
      <c r="A81" s="124" t="s">
        <v>120</v>
      </c>
      <c r="B81" s="43">
        <f>B19+B60+B79</f>
        <v>9581.5047826086957</v>
      </c>
      <c r="C81" s="31"/>
      <c r="D81" s="31"/>
      <c r="E81" s="31"/>
      <c r="F81" s="17"/>
    </row>
    <row r="82" spans="1:6" x14ac:dyDescent="0.2">
      <c r="A82" s="121"/>
      <c r="B82" s="19"/>
      <c r="C82" s="17"/>
      <c r="D82" s="17"/>
      <c r="E82" s="17"/>
      <c r="F82" s="17"/>
    </row>
    <row r="83" spans="1:6" x14ac:dyDescent="0.2">
      <c r="A83" s="125" t="s">
        <v>26</v>
      </c>
      <c r="B83" s="19"/>
      <c r="C83" s="17"/>
      <c r="D83" s="17"/>
      <c r="E83" s="17"/>
      <c r="F83" s="17"/>
    </row>
    <row r="84" spans="1:6" ht="12.6" customHeight="1" x14ac:dyDescent="0.2">
      <c r="A84" s="126" t="s">
        <v>121</v>
      </c>
      <c r="F84" s="17"/>
    </row>
    <row r="85" spans="1:6" ht="12.95" customHeight="1" x14ac:dyDescent="0.2">
      <c r="A85" s="126" t="s">
        <v>122</v>
      </c>
      <c r="B85" s="17"/>
      <c r="D85" s="17"/>
      <c r="F85" s="17"/>
    </row>
    <row r="86" spans="1:6" x14ac:dyDescent="0.2">
      <c r="A86" s="126" t="s">
        <v>123</v>
      </c>
      <c r="F86" s="17"/>
    </row>
    <row r="87" spans="1:6" x14ac:dyDescent="0.2">
      <c r="A87" s="126" t="s">
        <v>31</v>
      </c>
      <c r="B87" s="19"/>
      <c r="C87" s="17"/>
      <c r="D87" s="17"/>
      <c r="E87" s="17"/>
      <c r="F87" s="17"/>
    </row>
    <row r="88" spans="1:6" ht="12.95" customHeight="1" x14ac:dyDescent="0.2">
      <c r="A88" s="126" t="s">
        <v>124</v>
      </c>
      <c r="B88" s="17"/>
      <c r="D88" s="17"/>
      <c r="F88" s="17"/>
    </row>
    <row r="89" spans="1:6" x14ac:dyDescent="0.2">
      <c r="A89" s="126" t="s">
        <v>125</v>
      </c>
      <c r="F89" s="17"/>
    </row>
    <row r="90" spans="1:6" x14ac:dyDescent="0.2">
      <c r="A90" s="126" t="s">
        <v>126</v>
      </c>
      <c r="B90" s="20"/>
      <c r="C90" s="20"/>
      <c r="D90" s="20"/>
      <c r="F90" s="17"/>
    </row>
    <row r="91" spans="1:6" x14ac:dyDescent="0.2">
      <c r="A91" s="127"/>
      <c r="B91" s="17"/>
      <c r="C91" s="17"/>
      <c r="D91" s="17"/>
      <c r="E91" s="17"/>
      <c r="F91" s="17"/>
    </row>
    <row r="92" spans="1:6" hidden="1" x14ac:dyDescent="0.2">
      <c r="A92" s="127"/>
      <c r="B92" s="17"/>
      <c r="C92" s="17"/>
      <c r="D92" s="17"/>
      <c r="E92" s="17"/>
      <c r="F92" s="17"/>
    </row>
    <row r="93" spans="1:6" x14ac:dyDescent="0.2"/>
    <row r="94" spans="1:6" x14ac:dyDescent="0.2"/>
    <row r="95" spans="1:6" x14ac:dyDescent="0.2"/>
    <row r="96" spans="1:6" x14ac:dyDescent="0.2"/>
    <row r="97" spans="1:6" ht="12.75" hidden="1" customHeight="1" x14ac:dyDescent="0.2"/>
    <row r="98" spans="1:6" x14ac:dyDescent="0.2"/>
    <row r="99" spans="1:6" x14ac:dyDescent="0.2"/>
    <row r="100" spans="1:6" hidden="1" x14ac:dyDescent="0.2">
      <c r="A100" s="127"/>
      <c r="B100" s="17"/>
      <c r="C100" s="17"/>
      <c r="D100" s="17"/>
      <c r="E100" s="17"/>
      <c r="F100" s="17"/>
    </row>
    <row r="101" spans="1:6" hidden="1" x14ac:dyDescent="0.2">
      <c r="A101" s="127"/>
      <c r="B101" s="17"/>
      <c r="C101" s="17"/>
      <c r="D101" s="17"/>
      <c r="E101" s="17"/>
      <c r="F101" s="17"/>
    </row>
    <row r="102" spans="1:6" hidden="1" x14ac:dyDescent="0.2">
      <c r="A102" s="127"/>
      <c r="B102" s="17"/>
      <c r="C102" s="17"/>
      <c r="D102" s="17"/>
      <c r="E102" s="17"/>
      <c r="F102" s="17"/>
    </row>
    <row r="103" spans="1:6" hidden="1" x14ac:dyDescent="0.2">
      <c r="A103" s="127"/>
      <c r="B103" s="17"/>
      <c r="C103" s="17"/>
      <c r="D103" s="17"/>
      <c r="E103" s="17"/>
      <c r="F103" s="17"/>
    </row>
    <row r="104" spans="1:6" hidden="1" x14ac:dyDescent="0.2">
      <c r="A104" s="127"/>
      <c r="B104" s="17"/>
      <c r="C104" s="17"/>
      <c r="D104" s="17"/>
      <c r="E104" s="17"/>
      <c r="F104" s="17"/>
    </row>
    <row r="105" spans="1:6" x14ac:dyDescent="0.2"/>
    <row r="106" spans="1:6" x14ac:dyDescent="0.2"/>
    <row r="107" spans="1:6" x14ac:dyDescent="0.2"/>
    <row r="108" spans="1:6" x14ac:dyDescent="0.2"/>
    <row r="109" spans="1:6" x14ac:dyDescent="0.2"/>
    <row r="110" spans="1:6" x14ac:dyDescent="0.2"/>
    <row r="111" spans="1:6" x14ac:dyDescent="0.2"/>
    <row r="112" spans="1:6"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row r="162" x14ac:dyDescent="0.2"/>
    <row r="163" x14ac:dyDescent="0.2"/>
    <row r="164" x14ac:dyDescent="0.2"/>
    <row r="165" x14ac:dyDescent="0.2"/>
    <row r="166" x14ac:dyDescent="0.2"/>
    <row r="167" x14ac:dyDescent="0.2"/>
    <row r="168" x14ac:dyDescent="0.2"/>
    <row r="169" x14ac:dyDescent="0.2"/>
    <row r="170" x14ac:dyDescent="0.2"/>
    <row r="171" x14ac:dyDescent="0.2"/>
    <row r="172" x14ac:dyDescent="0.2"/>
    <row r="173" x14ac:dyDescent="0.2"/>
    <row r="174" x14ac:dyDescent="0.2"/>
    <row r="175" x14ac:dyDescent="0.2"/>
    <row r="176" x14ac:dyDescent="0.2"/>
    <row r="177" x14ac:dyDescent="0.2"/>
    <row r="178" x14ac:dyDescent="0.2"/>
    <row r="179" x14ac:dyDescent="0.2"/>
    <row r="180" x14ac:dyDescent="0.2"/>
    <row r="181" x14ac:dyDescent="0.2"/>
    <row r="182" x14ac:dyDescent="0.2"/>
    <row r="183" x14ac:dyDescent="0.2"/>
    <row r="184" x14ac:dyDescent="0.2"/>
    <row r="185" x14ac:dyDescent="0.2"/>
    <row r="186" x14ac:dyDescent="0.2"/>
    <row r="187" x14ac:dyDescent="0.2"/>
    <row r="188" x14ac:dyDescent="0.2"/>
    <row r="189" x14ac:dyDescent="0.2"/>
    <row r="190" x14ac:dyDescent="0.2"/>
    <row r="191" x14ac:dyDescent="0.2"/>
    <row r="192" x14ac:dyDescent="0.2"/>
    <row r="193" x14ac:dyDescent="0.2"/>
    <row r="194" x14ac:dyDescent="0.2"/>
    <row r="195" x14ac:dyDescent="0.2"/>
    <row r="196" x14ac:dyDescent="0.2"/>
    <row r="197" x14ac:dyDescent="0.2"/>
    <row r="198" x14ac:dyDescent="0.2"/>
    <row r="199" x14ac:dyDescent="0.2"/>
    <row r="200" x14ac:dyDescent="0.2"/>
    <row r="201" x14ac:dyDescent="0.2"/>
    <row r="202" x14ac:dyDescent="0.2"/>
    <row r="203" x14ac:dyDescent="0.2"/>
    <row r="204" x14ac:dyDescent="0.2"/>
    <row r="205" x14ac:dyDescent="0.2"/>
    <row r="206" x14ac:dyDescent="0.2"/>
    <row r="207" x14ac:dyDescent="0.2"/>
    <row r="208" x14ac:dyDescent="0.2"/>
    <row r="209" x14ac:dyDescent="0.2"/>
    <row r="210" x14ac:dyDescent="0.2"/>
    <row r="211" x14ac:dyDescent="0.2"/>
    <row r="212" x14ac:dyDescent="0.2"/>
    <row r="213" x14ac:dyDescent="0.2"/>
    <row r="214" x14ac:dyDescent="0.2"/>
    <row r="215" x14ac:dyDescent="0.2"/>
    <row r="216" x14ac:dyDescent="0.2"/>
    <row r="217" x14ac:dyDescent="0.2"/>
    <row r="218" x14ac:dyDescent="0.2"/>
    <row r="219" x14ac:dyDescent="0.2"/>
    <row r="220" x14ac:dyDescent="0.2"/>
    <row r="221" x14ac:dyDescent="0.2"/>
    <row r="222" x14ac:dyDescent="0.2"/>
    <row r="223" x14ac:dyDescent="0.2"/>
    <row r="224" x14ac:dyDescent="0.2"/>
    <row r="225" x14ac:dyDescent="0.2"/>
    <row r="226" x14ac:dyDescent="0.2"/>
    <row r="227" x14ac:dyDescent="0.2"/>
    <row r="228" x14ac:dyDescent="0.2"/>
    <row r="229" x14ac:dyDescent="0.2"/>
    <row r="230" x14ac:dyDescent="0.2"/>
    <row r="231" x14ac:dyDescent="0.2"/>
    <row r="232" x14ac:dyDescent="0.2"/>
    <row r="233" x14ac:dyDescent="0.2"/>
    <row r="234" x14ac:dyDescent="0.2"/>
    <row r="235" x14ac:dyDescent="0.2"/>
    <row r="236" x14ac:dyDescent="0.2"/>
    <row r="237" x14ac:dyDescent="0.2"/>
    <row r="238" x14ac:dyDescent="0.2"/>
    <row r="239" x14ac:dyDescent="0.2"/>
    <row r="240" x14ac:dyDescent="0.2"/>
    <row r="241" x14ac:dyDescent="0.2"/>
    <row r="242" x14ac:dyDescent="0.2"/>
    <row r="243" x14ac:dyDescent="0.2"/>
    <row r="244" x14ac:dyDescent="0.2"/>
    <row r="245" x14ac:dyDescent="0.2"/>
    <row r="246" x14ac:dyDescent="0.2"/>
    <row r="247" x14ac:dyDescent="0.2"/>
    <row r="248" x14ac:dyDescent="0.2"/>
    <row r="249" x14ac:dyDescent="0.2"/>
    <row r="250" x14ac:dyDescent="0.2"/>
    <row r="251" x14ac:dyDescent="0.2"/>
    <row r="252" x14ac:dyDescent="0.2"/>
    <row r="253" x14ac:dyDescent="0.2"/>
    <row r="254" x14ac:dyDescent="0.2"/>
    <row r="255" x14ac:dyDescent="0.2"/>
    <row r="256" x14ac:dyDescent="0.2"/>
    <row r="257" x14ac:dyDescent="0.2"/>
    <row r="258" x14ac:dyDescent="0.2"/>
    <row r="259" x14ac:dyDescent="0.2"/>
    <row r="260" x14ac:dyDescent="0.2"/>
    <row r="261" x14ac:dyDescent="0.2"/>
    <row r="262" x14ac:dyDescent="0.2"/>
    <row r="263" x14ac:dyDescent="0.2"/>
    <row r="264" x14ac:dyDescent="0.2"/>
    <row r="265" x14ac:dyDescent="0.2"/>
    <row r="266" x14ac:dyDescent="0.2"/>
    <row r="267" x14ac:dyDescent="0.2"/>
    <row r="268" x14ac:dyDescent="0.2"/>
    <row r="269" x14ac:dyDescent="0.2"/>
    <row r="270" x14ac:dyDescent="0.2"/>
    <row r="271" x14ac:dyDescent="0.2"/>
    <row r="272" x14ac:dyDescent="0.2"/>
    <row r="273" x14ac:dyDescent="0.2"/>
    <row r="274" x14ac:dyDescent="0.2"/>
    <row r="275" x14ac:dyDescent="0.2"/>
    <row r="276" x14ac:dyDescent="0.2"/>
    <row r="277" x14ac:dyDescent="0.2"/>
    <row r="278" x14ac:dyDescent="0.2"/>
    <row r="279" x14ac:dyDescent="0.2"/>
    <row r="280" x14ac:dyDescent="0.2"/>
    <row r="281" x14ac:dyDescent="0.2"/>
    <row r="282" x14ac:dyDescent="0.2"/>
    <row r="283" x14ac:dyDescent="0.2"/>
    <row r="284" x14ac:dyDescent="0.2"/>
    <row r="285" x14ac:dyDescent="0.2"/>
    <row r="286" x14ac:dyDescent="0.2"/>
    <row r="287" x14ac:dyDescent="0.2"/>
    <row r="288" x14ac:dyDescent="0.2"/>
    <row r="289" x14ac:dyDescent="0.2"/>
    <row r="290" x14ac:dyDescent="0.2"/>
    <row r="291" x14ac:dyDescent="0.2"/>
    <row r="292" x14ac:dyDescent="0.2"/>
    <row r="293" x14ac:dyDescent="0.2"/>
    <row r="294" x14ac:dyDescent="0.2"/>
    <row r="295" x14ac:dyDescent="0.2"/>
    <row r="296" x14ac:dyDescent="0.2"/>
    <row r="297" x14ac:dyDescent="0.2"/>
    <row r="298" x14ac:dyDescent="0.2"/>
    <row r="299" x14ac:dyDescent="0.2"/>
    <row r="300" x14ac:dyDescent="0.2"/>
    <row r="301" x14ac:dyDescent="0.2"/>
    <row r="302" x14ac:dyDescent="0.2"/>
    <row r="303" x14ac:dyDescent="0.2"/>
    <row r="304" x14ac:dyDescent="0.2"/>
    <row r="305" x14ac:dyDescent="0.2"/>
    <row r="306" x14ac:dyDescent="0.2"/>
    <row r="307" x14ac:dyDescent="0.2"/>
    <row r="308" x14ac:dyDescent="0.2"/>
    <row r="309" x14ac:dyDescent="0.2"/>
    <row r="310" x14ac:dyDescent="0.2"/>
    <row r="311" x14ac:dyDescent="0.2"/>
    <row r="312" x14ac:dyDescent="0.2"/>
    <row r="313" x14ac:dyDescent="0.2"/>
    <row r="314" x14ac:dyDescent="0.2"/>
    <row r="315" x14ac:dyDescent="0.2"/>
    <row r="316" x14ac:dyDescent="0.2"/>
    <row r="317" x14ac:dyDescent="0.2"/>
    <row r="318" x14ac:dyDescent="0.2"/>
    <row r="319" x14ac:dyDescent="0.2"/>
    <row r="320" x14ac:dyDescent="0.2"/>
    <row r="321" x14ac:dyDescent="0.2"/>
    <row r="322" x14ac:dyDescent="0.2"/>
  </sheetData>
  <sheetProtection formatCells="0" formatRows="0" insertColumns="0" insertRows="0" deleteRows="0"/>
  <mergeCells count="16">
    <mergeCell ref="F45:F46"/>
    <mergeCell ref="B7:E7"/>
    <mergeCell ref="B5:E5"/>
    <mergeCell ref="D79:E79"/>
    <mergeCell ref="A1:E1"/>
    <mergeCell ref="A21:E21"/>
    <mergeCell ref="A62:E62"/>
    <mergeCell ref="B2:E2"/>
    <mergeCell ref="B3:E3"/>
    <mergeCell ref="B4:E4"/>
    <mergeCell ref="A8:E8"/>
    <mergeCell ref="A9:E9"/>
    <mergeCell ref="B6:E6"/>
    <mergeCell ref="D19:E19"/>
    <mergeCell ref="D60:E60"/>
    <mergeCell ref="A10:E10"/>
  </mergeCells>
  <dataValidations xWindow="151" yWindow="464"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2:A15 A17:A18 A69:A70 A78 A74 A35:A59 A76" xr:uid="{00000000-0002-0000-0200-000000000000}">
      <formula1>$B$4</formula1>
      <formula2>$B$5</formula2>
    </dataValidation>
    <dataValidation allowBlank="1" showInputMessage="1" showErrorMessage="1" prompt="Insert additional rows as needed:_x000a_- 'right click' on a row number (left of screen)_x000a_- select 'Insert' (this will insert a row above it)" sqref="A63:A68 A22 A11" xr:uid="{00000000-0002-0000-02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6 A71:A73 A75 A77 A23:A34" xr:uid="{67A21C94-90C0-4AFE-B6AC-F64AD77E4F2B}">
      <formula1>$B$4</formula1>
      <formula2>$B$5</formula2>
    </dataValidation>
  </dataValidations>
  <pageMargins left="0.25" right="0.25" top="0.75" bottom="0.75" header="0.3" footer="0.3"/>
  <pageSetup paperSize="9" scale="70" fitToHeight="0" orientation="landscape" r:id="rId1"/>
  <headerFooter alignWithMargins="0">
    <oddFooter>&amp;LCE Expense Disclosure Workbook 2018&amp;RWorksheet - Travel</oddFooter>
  </headerFooter>
  <rowBreaks count="1" manualBreakCount="1">
    <brk id="45" max="5" man="1"/>
  </rowBreaks>
  <legacyDrawing r:id="rId2"/>
  <extLst>
    <ext xmlns:x14="http://schemas.microsoft.com/office/spreadsheetml/2009/9/main" uri="{CCE6A557-97BC-4b89-ADB6-D9C93CAAB3DF}">
      <x14:dataValidations xmlns:xm="http://schemas.microsoft.com/office/excel/2006/main" xWindow="151" yWindow="464"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200-000002000000}">
          <x14:formula1>
            <xm:f>'Summary and sign-off'!$A$25:$A$26</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200-000003000000}">
          <x14:formula1>
            <xm:f>'Summary and sign-off'!$A$27:$A$28</xm:f>
          </x14:formula1>
          <xm:sqref>B7:E7</xm:sqref>
        </x14:dataValidation>
        <x14:dataValidation type="decimal" operator="greaterThan" allowBlank="1" showInputMessage="1" showErrorMessage="1" error="This cell must contain a dollar figure" xr:uid="{00000000-0002-0000-0200-000004000000}">
          <x14:formula1>
            <xm:f>'Summary and sign-off'!$A$45</xm:f>
          </x14:formula1>
          <xm:sqref>B12:B18 B69:B78 B23:B59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J33"/>
  <sheetViews>
    <sheetView view="pageBreakPreview" zoomScale="106" zoomScaleNormal="100" zoomScaleSheetLayoutView="106" workbookViewId="0">
      <selection activeCell="A11" sqref="A11"/>
    </sheetView>
  </sheetViews>
  <sheetFormatPr defaultColWidth="0" defaultRowHeight="12.75" zeroHeight="1" x14ac:dyDescent="0.2"/>
  <cols>
    <col min="1" max="1" width="35.7109375" customWidth="1"/>
    <col min="2" max="2" width="14.28515625" customWidth="1"/>
    <col min="3" max="3" width="71.42578125" customWidth="1"/>
    <col min="4" max="4" width="50" customWidth="1"/>
    <col min="5" max="5" width="21.42578125" customWidth="1"/>
    <col min="6" max="6" width="39.28515625" customWidth="1"/>
    <col min="7" max="10" width="9.140625" hidden="1" customWidth="1"/>
    <col min="11" max="13" width="0" hidden="1" customWidth="1"/>
  </cols>
  <sheetData>
    <row r="1" spans="1:6" ht="26.25" customHeight="1" x14ac:dyDescent="0.2">
      <c r="A1" s="147" t="s">
        <v>62</v>
      </c>
      <c r="B1" s="147"/>
      <c r="C1" s="147"/>
      <c r="D1" s="147"/>
      <c r="E1" s="147"/>
    </row>
    <row r="2" spans="1:6" ht="21" customHeight="1" x14ac:dyDescent="0.2">
      <c r="A2" s="3" t="s">
        <v>63</v>
      </c>
      <c r="B2" s="145" t="str">
        <f>'Summary and sign-off'!B2:F2</f>
        <v>Education Review Office</v>
      </c>
      <c r="C2" s="145"/>
      <c r="D2" s="145"/>
      <c r="E2" s="145"/>
    </row>
    <row r="3" spans="1:6" ht="31.5" x14ac:dyDescent="0.2">
      <c r="A3" s="3" t="s">
        <v>64</v>
      </c>
      <c r="B3" s="145" t="str">
        <f>'Summary and sign-off'!B3:F3</f>
        <v>Ruth Shinoda</v>
      </c>
      <c r="C3" s="145"/>
      <c r="D3" s="145"/>
      <c r="E3" s="145"/>
    </row>
    <row r="4" spans="1:6" ht="21" customHeight="1" x14ac:dyDescent="0.2">
      <c r="A4" s="3" t="s">
        <v>65</v>
      </c>
      <c r="B4" s="145">
        <f>'Summary and sign-off'!B4:F4</f>
        <v>45985</v>
      </c>
      <c r="C4" s="145"/>
      <c r="D4" s="145"/>
      <c r="E4" s="145"/>
    </row>
    <row r="5" spans="1:6" ht="21" customHeight="1" x14ac:dyDescent="0.2">
      <c r="A5" s="3" t="s">
        <v>66</v>
      </c>
      <c r="B5" s="145">
        <f>'Summary and sign-off'!B5:F5</f>
        <v>46152</v>
      </c>
      <c r="C5" s="145"/>
      <c r="D5" s="145"/>
      <c r="E5" s="145"/>
    </row>
    <row r="6" spans="1:6" ht="21" customHeight="1" x14ac:dyDescent="0.2">
      <c r="A6" s="3" t="s">
        <v>67</v>
      </c>
      <c r="B6" s="139" t="s">
        <v>33</v>
      </c>
      <c r="C6" s="139"/>
      <c r="D6" s="139"/>
      <c r="E6" s="139"/>
    </row>
    <row r="7" spans="1:6" ht="21" customHeight="1" x14ac:dyDescent="0.2">
      <c r="A7" s="3" t="s">
        <v>7</v>
      </c>
      <c r="B7" s="139" t="s">
        <v>35</v>
      </c>
      <c r="C7" s="139"/>
      <c r="D7" s="139"/>
      <c r="E7" s="139"/>
    </row>
    <row r="8" spans="1:6" ht="35.25" customHeight="1" x14ac:dyDescent="0.25">
      <c r="A8" s="156" t="s">
        <v>127</v>
      </c>
      <c r="B8" s="156"/>
      <c r="C8" s="157"/>
      <c r="D8" s="157"/>
      <c r="E8" s="157"/>
      <c r="F8" s="27"/>
    </row>
    <row r="9" spans="1:6" ht="35.25" customHeight="1" x14ac:dyDescent="0.25">
      <c r="A9" s="154" t="s">
        <v>128</v>
      </c>
      <c r="B9" s="155"/>
      <c r="C9" s="155"/>
      <c r="D9" s="155"/>
      <c r="E9" s="155"/>
      <c r="F9" s="27"/>
    </row>
    <row r="10" spans="1:6" ht="27" customHeight="1" x14ac:dyDescent="0.2">
      <c r="A10" s="24" t="s">
        <v>129</v>
      </c>
      <c r="B10" s="24" t="s">
        <v>13</v>
      </c>
      <c r="C10" s="24" t="s">
        <v>130</v>
      </c>
      <c r="D10" s="24" t="s">
        <v>131</v>
      </c>
      <c r="E10" s="24" t="s">
        <v>75</v>
      </c>
      <c r="F10" s="20"/>
    </row>
    <row r="11" spans="1:6" s="2" customFormat="1" x14ac:dyDescent="0.2">
      <c r="A11" s="103" t="s">
        <v>166</v>
      </c>
      <c r="B11" s="95"/>
      <c r="C11" s="98"/>
      <c r="D11" s="98"/>
      <c r="E11" s="99"/>
    </row>
    <row r="12" spans="1:6" s="2" customFormat="1" x14ac:dyDescent="0.2">
      <c r="A12" s="103"/>
      <c r="B12" s="95"/>
      <c r="C12" s="98"/>
      <c r="D12" s="98"/>
      <c r="E12" s="99"/>
    </row>
    <row r="13" spans="1:6" ht="34.5" customHeight="1" x14ac:dyDescent="0.2">
      <c r="A13" s="38" t="s">
        <v>132</v>
      </c>
      <c r="B13" s="47">
        <f>SUM(B11:B12)</f>
        <v>0</v>
      </c>
      <c r="C13" s="53" t="str">
        <f>IF(SUBTOTAL(3,B11:B12)=SUBTOTAL(103,B11:B12),'Summary and sign-off'!$A$46,'Summary and sign-off'!$A$47)</f>
        <v>Check - there are no hidden rows with data</v>
      </c>
      <c r="D13" s="146" t="str">
        <f>IF('Summary and sign-off'!F56='Summary and sign-off'!F52,'Summary and sign-off'!A49,'Summary and sign-off'!A48)</f>
        <v>Check - each entry provides sufficient information</v>
      </c>
      <c r="E13" s="146"/>
      <c r="F13" s="2"/>
    </row>
    <row r="14" spans="1:6" x14ac:dyDescent="0.2">
      <c r="A14" s="18"/>
      <c r="B14" s="17"/>
      <c r="C14" s="130"/>
      <c r="D14" s="17"/>
      <c r="E14" s="17"/>
    </row>
    <row r="15" spans="1:6" x14ac:dyDescent="0.2">
      <c r="A15" s="18" t="s">
        <v>26</v>
      </c>
      <c r="B15" s="19"/>
      <c r="C15" s="17"/>
      <c r="D15" s="17"/>
      <c r="E15" s="17"/>
    </row>
    <row r="16" spans="1:6" ht="12.75" customHeight="1" x14ac:dyDescent="0.2">
      <c r="A16" s="20" t="s">
        <v>133</v>
      </c>
      <c r="B16" s="20"/>
      <c r="C16" s="20"/>
      <c r="D16" s="20"/>
      <c r="E16" s="20"/>
    </row>
    <row r="17" spans="1:6" x14ac:dyDescent="0.2">
      <c r="A17" s="20" t="s">
        <v>134</v>
      </c>
      <c r="B17" s="20"/>
      <c r="C17" s="28"/>
      <c r="D17" s="28"/>
      <c r="E17" s="28"/>
    </row>
    <row r="18" spans="1:6" x14ac:dyDescent="0.2">
      <c r="A18" s="20" t="s">
        <v>31</v>
      </c>
      <c r="B18" s="19"/>
      <c r="C18" s="17"/>
      <c r="D18" s="17"/>
      <c r="E18" s="17"/>
      <c r="F18" s="17"/>
    </row>
    <row r="19" spans="1:6" x14ac:dyDescent="0.2">
      <c r="A19" s="20" t="s">
        <v>135</v>
      </c>
      <c r="B19" s="20"/>
      <c r="C19" s="28"/>
      <c r="D19" s="28"/>
      <c r="E19" s="28"/>
    </row>
    <row r="20" spans="1:6" ht="12.75" customHeight="1" x14ac:dyDescent="0.2">
      <c r="A20" s="20" t="s">
        <v>136</v>
      </c>
      <c r="B20" s="20"/>
      <c r="C20" s="22"/>
      <c r="D20" s="22"/>
      <c r="E20" s="22"/>
    </row>
    <row r="21" spans="1:6" x14ac:dyDescent="0.2">
      <c r="A21" s="17"/>
      <c r="B21" s="17"/>
      <c r="C21" s="17"/>
      <c r="D21" s="17"/>
      <c r="E21" s="17"/>
    </row>
    <row r="22" spans="1:6" x14ac:dyDescent="0.2"/>
    <row r="23" spans="1:6" x14ac:dyDescent="0.2"/>
    <row r="24" spans="1:6" x14ac:dyDescent="0.2"/>
    <row r="25" spans="1:6" x14ac:dyDescent="0.2"/>
    <row r="26" spans="1:6" x14ac:dyDescent="0.2"/>
    <row r="27" spans="1:6" x14ac:dyDescent="0.2"/>
    <row r="28" spans="1:6" x14ac:dyDescent="0.2"/>
    <row r="29" spans="1:6" x14ac:dyDescent="0.2"/>
    <row r="30" spans="1:6" x14ac:dyDescent="0.2"/>
    <row r="31" spans="1:6" x14ac:dyDescent="0.2"/>
    <row r="32" spans="1:6" x14ac:dyDescent="0.2"/>
    <row r="33" x14ac:dyDescent="0.2"/>
  </sheetData>
  <sheetProtection formatCells="0" insertRows="0" deleteRows="0"/>
  <mergeCells count="10">
    <mergeCell ref="D13:E13"/>
    <mergeCell ref="B6:E6"/>
    <mergeCell ref="B5:E5"/>
    <mergeCell ref="A1:E1"/>
    <mergeCell ref="A9:E9"/>
    <mergeCell ref="B2:E2"/>
    <mergeCell ref="B3:E3"/>
    <mergeCell ref="B4:E4"/>
    <mergeCell ref="A8:E8"/>
    <mergeCell ref="B7:E7"/>
  </mergeCells>
  <dataValidations count="2">
    <dataValidation allowBlank="1" showInputMessage="1" showErrorMessage="1" prompt="Insert additional rows as needed:_x000a_- 'right click' on a row number (left of screen)_x000a_- select 'Insert' (this will insert a row above it)" sqref="A10" xr:uid="{00000000-0002-0000-03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1:A12" xr:uid="{9A7E9F63-43B8-46EF-8656-0D5E1A7A706A}">
      <formula1>$B$4</formula1>
      <formula2>$B$5</formula2>
    </dataValidation>
  </dataValidations>
  <printOptions gridLines="1"/>
  <pageMargins left="0.25" right="0.25" top="0.75" bottom="0.75" header="0.3" footer="0.3"/>
  <pageSetup paperSize="9" scale="75" fitToHeight="0" orientation="landscape" r:id="rId1"/>
  <headerFooter alignWithMargins="0">
    <oddFooter>&amp;LCE Expense Disclosure Workbook 2018&amp;RWorksheet - Hospitality</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300-000002000000}">
          <x14:formula1>
            <xm:f>'Summary and sign-off'!$A$25:$A$26</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300-000003000000}">
          <x14:formula1>
            <xm:f>'Summary and sign-off'!$A$27:$A$28</xm:f>
          </x14:formula1>
          <xm:sqref>B7:E7</xm:sqref>
        </x14:dataValidation>
        <x14:dataValidation type="decimal" operator="greaterThan" allowBlank="1" showInputMessage="1" showErrorMessage="1" error="This cell must contain a dollar figure" xr:uid="{00000000-0002-0000-0300-000004000000}">
          <x14:formula1>
            <xm:f>'Summary and sign-off'!$A$45</xm:f>
          </x14:formula1>
          <xm:sqref>B11:B12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M68"/>
  <sheetViews>
    <sheetView view="pageBreakPreview" topLeftCell="A3" zoomScale="130" zoomScaleNormal="100" zoomScaleSheetLayoutView="130" workbookViewId="0">
      <selection activeCell="A19" sqref="A19:XFD19"/>
    </sheetView>
  </sheetViews>
  <sheetFormatPr defaultColWidth="0" defaultRowHeight="12.75" zeroHeight="1" x14ac:dyDescent="0.2"/>
  <cols>
    <col min="1" max="1" width="35.7109375" customWidth="1"/>
    <col min="2" max="2" width="14.28515625" customWidth="1"/>
    <col min="3" max="3" width="30.85546875" customWidth="1"/>
    <col min="4" max="4" width="50" customWidth="1"/>
    <col min="5" max="5" width="21.42578125" customWidth="1"/>
    <col min="6" max="6" width="28.42578125" customWidth="1"/>
    <col min="7" max="10" width="9.140625" hidden="1" customWidth="1"/>
    <col min="11" max="13" width="0" hidden="1" customWidth="1"/>
    <col min="14" max="16384" width="9.140625" hidden="1"/>
  </cols>
  <sheetData>
    <row r="1" spans="1:6" ht="26.25" customHeight="1" x14ac:dyDescent="0.2">
      <c r="A1" s="147" t="s">
        <v>62</v>
      </c>
      <c r="B1" s="147"/>
      <c r="C1" s="147"/>
      <c r="D1" s="147"/>
      <c r="E1" s="147"/>
    </row>
    <row r="2" spans="1:6" ht="21" customHeight="1" x14ac:dyDescent="0.2">
      <c r="A2" s="3" t="s">
        <v>63</v>
      </c>
      <c r="B2" s="145" t="str">
        <f>'Summary and sign-off'!B2:F2</f>
        <v>Education Review Office</v>
      </c>
      <c r="C2" s="145"/>
      <c r="D2" s="145"/>
      <c r="E2" s="145"/>
    </row>
    <row r="3" spans="1:6" ht="31.5" x14ac:dyDescent="0.2">
      <c r="A3" s="3" t="s">
        <v>137</v>
      </c>
      <c r="B3" s="145" t="str">
        <f>'Summary and sign-off'!B3:F3</f>
        <v>Ruth Shinoda</v>
      </c>
      <c r="C3" s="145"/>
      <c r="D3" s="145"/>
      <c r="E3" s="145"/>
    </row>
    <row r="4" spans="1:6" ht="21" customHeight="1" x14ac:dyDescent="0.2">
      <c r="A4" s="3" t="s">
        <v>65</v>
      </c>
      <c r="B4" s="145">
        <f>'Summary and sign-off'!B4:F4</f>
        <v>45985</v>
      </c>
      <c r="C4" s="145"/>
      <c r="D4" s="145"/>
      <c r="E4" s="145"/>
    </row>
    <row r="5" spans="1:6" ht="21" customHeight="1" x14ac:dyDescent="0.2">
      <c r="A5" s="3" t="s">
        <v>66</v>
      </c>
      <c r="B5" s="145">
        <f>'Summary and sign-off'!B5:F5</f>
        <v>46152</v>
      </c>
      <c r="C5" s="145"/>
      <c r="D5" s="145"/>
      <c r="E5" s="145"/>
    </row>
    <row r="6" spans="1:6" ht="21" customHeight="1" x14ac:dyDescent="0.2">
      <c r="A6" s="3" t="s">
        <v>67</v>
      </c>
      <c r="B6" s="139" t="s">
        <v>33</v>
      </c>
      <c r="C6" s="139"/>
      <c r="D6" s="139"/>
      <c r="E6" s="139"/>
      <c r="F6" s="23"/>
    </row>
    <row r="7" spans="1:6" ht="21" customHeight="1" x14ac:dyDescent="0.2">
      <c r="A7" s="3" t="s">
        <v>7</v>
      </c>
      <c r="B7" s="139" t="s">
        <v>35</v>
      </c>
      <c r="C7" s="139"/>
      <c r="D7" s="139"/>
      <c r="E7" s="139"/>
      <c r="F7" s="23"/>
    </row>
    <row r="8" spans="1:6" ht="35.25" customHeight="1" x14ac:dyDescent="0.2">
      <c r="A8" s="150" t="s">
        <v>138</v>
      </c>
      <c r="B8" s="150"/>
      <c r="C8" s="157"/>
      <c r="D8" s="157"/>
      <c r="E8" s="157"/>
    </row>
    <row r="9" spans="1:6" ht="35.25" customHeight="1" x14ac:dyDescent="0.2">
      <c r="A9" s="158" t="s">
        <v>139</v>
      </c>
      <c r="B9" s="159"/>
      <c r="C9" s="159"/>
      <c r="D9" s="159"/>
      <c r="E9" s="159"/>
    </row>
    <row r="10" spans="1:6" ht="54.95" customHeight="1" x14ac:dyDescent="0.2">
      <c r="A10" s="24" t="s">
        <v>71</v>
      </c>
      <c r="B10" s="24" t="s">
        <v>13</v>
      </c>
      <c r="C10" s="24" t="s">
        <v>140</v>
      </c>
      <c r="D10" s="24" t="s">
        <v>141</v>
      </c>
      <c r="E10" s="24" t="s">
        <v>75</v>
      </c>
      <c r="F10" s="30"/>
    </row>
    <row r="11" spans="1:6" s="2" customFormat="1" hidden="1" x14ac:dyDescent="0.2">
      <c r="A11" s="80"/>
      <c r="B11" s="77"/>
      <c r="C11" s="81"/>
      <c r="D11" s="81"/>
      <c r="E11" s="82"/>
    </row>
    <row r="12" spans="1:6" s="2" customFormat="1" x14ac:dyDescent="0.2">
      <c r="A12" s="103">
        <v>45995</v>
      </c>
      <c r="B12" s="95">
        <v>630</v>
      </c>
      <c r="C12" s="98" t="s">
        <v>142</v>
      </c>
      <c r="D12" s="98" t="s">
        <v>143</v>
      </c>
      <c r="E12" s="99" t="s">
        <v>91</v>
      </c>
    </row>
    <row r="13" spans="1:6" s="2" customFormat="1" x14ac:dyDescent="0.2">
      <c r="A13" s="103">
        <v>46023</v>
      </c>
      <c r="B13" s="95">
        <v>22</v>
      </c>
      <c r="C13" s="98" t="s">
        <v>144</v>
      </c>
      <c r="D13" s="98" t="s">
        <v>145</v>
      </c>
      <c r="E13" s="99"/>
    </row>
    <row r="14" spans="1:6" s="2" customFormat="1" x14ac:dyDescent="0.2">
      <c r="A14" s="103">
        <v>46054</v>
      </c>
      <c r="B14" s="95">
        <v>22.17</v>
      </c>
      <c r="C14" s="98" t="s">
        <v>144</v>
      </c>
      <c r="D14" s="98" t="s">
        <v>145</v>
      </c>
      <c r="E14" s="99"/>
    </row>
    <row r="15" spans="1:6" s="2" customFormat="1" x14ac:dyDescent="0.2">
      <c r="A15" s="103">
        <v>46074</v>
      </c>
      <c r="B15" s="95">
        <v>4371.55</v>
      </c>
      <c r="C15" s="98" t="s">
        <v>142</v>
      </c>
      <c r="D15" s="98" t="s">
        <v>146</v>
      </c>
      <c r="E15" s="99"/>
    </row>
    <row r="16" spans="1:6" s="2" customFormat="1" x14ac:dyDescent="0.2">
      <c r="A16" s="103">
        <v>46082</v>
      </c>
      <c r="B16" s="95">
        <v>22</v>
      </c>
      <c r="C16" s="98" t="s">
        <v>144</v>
      </c>
      <c r="D16" s="98" t="s">
        <v>145</v>
      </c>
      <c r="E16" s="99"/>
    </row>
    <row r="17" spans="1:6" s="2" customFormat="1" x14ac:dyDescent="0.2">
      <c r="A17" s="135">
        <v>46086</v>
      </c>
      <c r="B17" s="95">
        <v>840</v>
      </c>
      <c r="C17" s="98" t="s">
        <v>142</v>
      </c>
      <c r="D17" s="98" t="s">
        <v>143</v>
      </c>
      <c r="E17" s="99" t="s">
        <v>91</v>
      </c>
      <c r="F17" s="1"/>
    </row>
    <row r="18" spans="1:6" s="2" customFormat="1" x14ac:dyDescent="0.2">
      <c r="A18" s="103">
        <v>46133</v>
      </c>
      <c r="B18" s="95">
        <v>840</v>
      </c>
      <c r="C18" s="98" t="s">
        <v>142</v>
      </c>
      <c r="D18" s="98" t="s">
        <v>143</v>
      </c>
      <c r="E18" s="99" t="s">
        <v>91</v>
      </c>
    </row>
    <row r="19" spans="1:6" s="2" customFormat="1" x14ac:dyDescent="0.2">
      <c r="A19" s="104">
        <v>46113</v>
      </c>
      <c r="B19" s="95">
        <v>39.840000000000003</v>
      </c>
      <c r="C19" s="98" t="s">
        <v>144</v>
      </c>
      <c r="D19" s="98" t="s">
        <v>145</v>
      </c>
      <c r="E19" s="99"/>
    </row>
    <row r="20" spans="1:6" s="2" customFormat="1" x14ac:dyDescent="0.2">
      <c r="A20" s="104">
        <v>46143</v>
      </c>
      <c r="B20" s="95">
        <v>46.43</v>
      </c>
      <c r="C20" s="98" t="s">
        <v>144</v>
      </c>
      <c r="D20" s="98" t="s">
        <v>145</v>
      </c>
      <c r="E20" s="99"/>
    </row>
    <row r="21" spans="1:6" s="2" customFormat="1" x14ac:dyDescent="0.2">
      <c r="A21" s="104"/>
      <c r="B21" s="95"/>
      <c r="C21" s="98"/>
      <c r="D21" s="98"/>
      <c r="E21" s="99"/>
    </row>
    <row r="22" spans="1:6" s="2" customFormat="1" hidden="1" x14ac:dyDescent="0.2">
      <c r="A22" s="80"/>
      <c r="B22" s="77"/>
      <c r="C22" s="81"/>
      <c r="D22" s="81"/>
      <c r="E22" s="82"/>
    </row>
    <row r="23" spans="1:6" ht="34.5" customHeight="1" x14ac:dyDescent="0.2">
      <c r="A23" s="38" t="s">
        <v>147</v>
      </c>
      <c r="B23" s="47">
        <f>SUM(B11:B22)</f>
        <v>6833.9900000000007</v>
      </c>
      <c r="C23" s="53"/>
      <c r="D23" s="146"/>
      <c r="E23" s="146"/>
    </row>
    <row r="24" spans="1:6" ht="14.1" customHeight="1" x14ac:dyDescent="0.2">
      <c r="B24" s="17"/>
      <c r="C24" s="17"/>
      <c r="D24" s="17"/>
      <c r="E24" s="17"/>
    </row>
    <row r="25" spans="1:6" x14ac:dyDescent="0.2">
      <c r="A25" s="18" t="s">
        <v>148</v>
      </c>
      <c r="B25" s="17"/>
      <c r="C25" s="17"/>
      <c r="D25" s="17"/>
      <c r="E25" s="17"/>
    </row>
    <row r="26" spans="1:6" ht="12.6" customHeight="1" x14ac:dyDescent="0.2">
      <c r="A26" s="20" t="s">
        <v>121</v>
      </c>
      <c r="B26" s="17"/>
      <c r="C26" s="17"/>
      <c r="D26" s="17"/>
      <c r="E26" s="17"/>
    </row>
    <row r="27" spans="1:6" x14ac:dyDescent="0.2">
      <c r="A27" s="20" t="s">
        <v>31</v>
      </c>
      <c r="B27" s="19"/>
      <c r="C27" s="17"/>
      <c r="D27" s="17"/>
      <c r="E27" s="17"/>
      <c r="F27" s="17"/>
    </row>
    <row r="28" spans="1:6" x14ac:dyDescent="0.2">
      <c r="A28" s="20" t="s">
        <v>135</v>
      </c>
      <c r="C28" s="17"/>
      <c r="D28" s="17"/>
      <c r="E28" s="17"/>
      <c r="F28" s="17"/>
    </row>
    <row r="29" spans="1:6" ht="12.75" customHeight="1" x14ac:dyDescent="0.2">
      <c r="A29" s="20" t="s">
        <v>136</v>
      </c>
      <c r="B29" s="25"/>
      <c r="C29" s="22"/>
      <c r="D29" s="22"/>
      <c r="E29" s="22"/>
      <c r="F29" s="22"/>
    </row>
    <row r="30" spans="1:6" x14ac:dyDescent="0.2">
      <c r="B30" s="26"/>
      <c r="C30" s="17"/>
      <c r="D30" s="17"/>
      <c r="E30" s="17"/>
    </row>
    <row r="31" spans="1:6" hidden="1" x14ac:dyDescent="0.2">
      <c r="A31" s="17"/>
      <c r="B31" s="17"/>
      <c r="C31" s="17"/>
      <c r="D31" s="17"/>
    </row>
    <row r="32" spans="1:6" ht="12.75" hidden="1" customHeight="1" x14ac:dyDescent="0.2"/>
    <row r="33" spans="1:5" hidden="1" x14ac:dyDescent="0.2">
      <c r="A33" s="17"/>
      <c r="B33" s="17"/>
      <c r="C33" s="17"/>
      <c r="D33" s="17"/>
      <c r="E33" s="17"/>
    </row>
    <row r="34" spans="1:5" hidden="1" x14ac:dyDescent="0.2">
      <c r="A34" s="17"/>
      <c r="B34" s="17"/>
      <c r="C34" s="17"/>
      <c r="D34" s="17"/>
      <c r="E34" s="17"/>
    </row>
    <row r="35" spans="1:5" hidden="1" x14ac:dyDescent="0.2">
      <c r="A35" s="17"/>
      <c r="B35" s="17"/>
      <c r="C35" s="17"/>
      <c r="D35" s="17"/>
      <c r="E35" s="17"/>
    </row>
    <row r="36" spans="1:5" hidden="1" x14ac:dyDescent="0.2">
      <c r="A36" s="17"/>
      <c r="B36" s="17"/>
      <c r="C36" s="17"/>
      <c r="D36" s="17"/>
      <c r="E36" s="17"/>
    </row>
    <row r="37" spans="1:5" hidden="1" x14ac:dyDescent="0.2">
      <c r="A37" s="17"/>
      <c r="B37" s="17"/>
      <c r="C37" s="17"/>
      <c r="D37" s="17"/>
      <c r="E37" s="17"/>
    </row>
    <row r="38" spans="1:5" x14ac:dyDescent="0.2"/>
    <row r="39" spans="1:5" x14ac:dyDescent="0.2"/>
    <row r="40" spans="1:5" x14ac:dyDescent="0.2"/>
    <row r="41" spans="1:5" x14ac:dyDescent="0.2"/>
    <row r="42" spans="1:5" x14ac:dyDescent="0.2"/>
    <row r="43" spans="1:5" x14ac:dyDescent="0.2"/>
    <row r="44" spans="1:5" x14ac:dyDescent="0.2"/>
    <row r="45" spans="1:5" x14ac:dyDescent="0.2"/>
    <row r="46" spans="1:5" x14ac:dyDescent="0.2"/>
    <row r="47" spans="1:5" x14ac:dyDescent="0.2"/>
    <row r="48" spans="1:5" x14ac:dyDescent="0.2"/>
    <row r="49" x14ac:dyDescent="0.2"/>
    <row r="50" x14ac:dyDescent="0.2"/>
    <row r="51" x14ac:dyDescent="0.2"/>
    <row r="52" x14ac:dyDescent="0.2"/>
    <row r="53" x14ac:dyDescent="0.2"/>
    <row r="54" x14ac:dyDescent="0.2"/>
    <row r="55" x14ac:dyDescent="0.2"/>
    <row r="56" x14ac:dyDescent="0.2"/>
    <row r="57" x14ac:dyDescent="0.2"/>
    <row r="58" x14ac:dyDescent="0.2"/>
    <row r="59" x14ac:dyDescent="0.2"/>
    <row r="60" x14ac:dyDescent="0.2"/>
    <row r="61" x14ac:dyDescent="0.2"/>
    <row r="62" x14ac:dyDescent="0.2"/>
    <row r="63" x14ac:dyDescent="0.2"/>
    <row r="64" x14ac:dyDescent="0.2"/>
    <row r="65" x14ac:dyDescent="0.2"/>
    <row r="66" x14ac:dyDescent="0.2"/>
    <row r="67" x14ac:dyDescent="0.2"/>
    <row r="68" x14ac:dyDescent="0.2"/>
  </sheetData>
  <sheetProtection formatCells="0" insertRows="0" deleteRows="0"/>
  <mergeCells count="10">
    <mergeCell ref="D23:E23"/>
    <mergeCell ref="B6:E6"/>
    <mergeCell ref="B5:E5"/>
    <mergeCell ref="B7:E7"/>
    <mergeCell ref="A1:E1"/>
    <mergeCell ref="B2:E2"/>
    <mergeCell ref="B3:E3"/>
    <mergeCell ref="B4:E4"/>
    <mergeCell ref="A9:E9"/>
    <mergeCell ref="A8:E8"/>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2" xr:uid="{00000000-0002-0000-04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4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A21" xr:uid="{687D4BD6-8F5F-4681-B352-360D3908846F}">
      <formula1>$B$4</formula1>
      <formula2>$B$5</formula2>
    </dataValidation>
  </dataValidations>
  <printOptions gridLines="1"/>
  <pageMargins left="0.70866141732283472" right="0.70866141732283472" top="0.74803149606299213" bottom="0.74803149606299213" header="0.31496062992125984" footer="0.31496062992125984"/>
  <pageSetup paperSize="9" scale="74" fitToHeight="0" orientation="landscape" r:id="rId1"/>
  <headerFooter alignWithMargins="0">
    <oddFooter>&amp;LCE Expense Disclosure Workbook 2018&amp;RWorksheet - All other expenses</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400-000002000000}">
          <x14:formula1>
            <xm:f>'Summary and sign-off'!$A$25:$A$26</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400-000003000000}">
          <x14:formula1>
            <xm:f>'Summary and sign-off'!$A$27:$A$28</xm:f>
          </x14:formula1>
          <xm:sqref>B7:E7</xm:sqref>
        </x14:dataValidation>
        <x14:dataValidation type="decimal" operator="greaterThan" allowBlank="1" showInputMessage="1" showErrorMessage="1" error="This cell must contain a dollar figure" xr:uid="{00000000-0002-0000-0400-000004000000}">
          <x14:formula1>
            <xm:f>'Summary and sign-off'!$A$45</xm:f>
          </x14:formula1>
          <xm:sqref>B11:B22</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pageSetUpPr fitToPage="1"/>
  </sheetPr>
  <dimension ref="A1:J49"/>
  <sheetViews>
    <sheetView tabSelected="1" view="pageBreakPreview" zoomScale="60" zoomScaleNormal="100" workbookViewId="0">
      <selection activeCell="A13" sqref="A13:XFD15"/>
    </sheetView>
  </sheetViews>
  <sheetFormatPr defaultColWidth="0" defaultRowHeight="12.75" zeroHeight="1" x14ac:dyDescent="0.2"/>
  <cols>
    <col min="1" max="1" width="35.7109375" customWidth="1"/>
    <col min="2" max="2" width="46.85546875" customWidth="1"/>
    <col min="3" max="3" width="22.140625" customWidth="1"/>
    <col min="4" max="4" width="25.42578125" customWidth="1"/>
    <col min="5" max="6" width="35.7109375" customWidth="1"/>
    <col min="7" max="7" width="38" customWidth="1"/>
    <col min="8" max="10" width="9.140625" hidden="1" customWidth="1"/>
    <col min="11" max="15" width="0" hidden="1" customWidth="1"/>
  </cols>
  <sheetData>
    <row r="1" spans="1:7" ht="26.25" customHeight="1" x14ac:dyDescent="0.2">
      <c r="A1" s="147" t="s">
        <v>149</v>
      </c>
      <c r="B1" s="147"/>
      <c r="C1" s="147"/>
      <c r="D1" s="147"/>
      <c r="E1" s="147"/>
      <c r="F1" s="147"/>
    </row>
    <row r="2" spans="1:7" ht="21" customHeight="1" x14ac:dyDescent="0.2">
      <c r="A2" s="3" t="s">
        <v>63</v>
      </c>
      <c r="B2" s="145" t="str">
        <f>'Summary and sign-off'!B2:F2</f>
        <v>Education Review Office</v>
      </c>
      <c r="C2" s="145"/>
      <c r="D2" s="145"/>
      <c r="E2" s="145"/>
      <c r="F2" s="145"/>
    </row>
    <row r="3" spans="1:7" ht="31.5" x14ac:dyDescent="0.2">
      <c r="A3" s="3" t="s">
        <v>64</v>
      </c>
      <c r="B3" s="145" t="str">
        <f>'Summary and sign-off'!B3:F3</f>
        <v>Ruth Shinoda</v>
      </c>
      <c r="C3" s="145"/>
      <c r="D3" s="145"/>
      <c r="E3" s="145"/>
      <c r="F3" s="145"/>
    </row>
    <row r="4" spans="1:7" ht="21" customHeight="1" x14ac:dyDescent="0.2">
      <c r="A4" s="3" t="s">
        <v>65</v>
      </c>
      <c r="B4" s="145">
        <f>'Summary and sign-off'!B4:F4</f>
        <v>45985</v>
      </c>
      <c r="C4" s="145"/>
      <c r="D4" s="145"/>
      <c r="E4" s="145"/>
      <c r="F4" s="145"/>
    </row>
    <row r="5" spans="1:7" ht="21" customHeight="1" x14ac:dyDescent="0.2">
      <c r="A5" s="3" t="s">
        <v>66</v>
      </c>
      <c r="B5" s="145">
        <f>'Summary and sign-off'!B5:F5</f>
        <v>46152</v>
      </c>
      <c r="C5" s="145"/>
      <c r="D5" s="145"/>
      <c r="E5" s="145"/>
      <c r="F5" s="145"/>
    </row>
    <row r="6" spans="1:7" ht="21" customHeight="1" x14ac:dyDescent="0.2">
      <c r="A6" s="3" t="s">
        <v>150</v>
      </c>
      <c r="B6" s="139" t="s">
        <v>33</v>
      </c>
      <c r="C6" s="139"/>
      <c r="D6" s="139"/>
      <c r="E6" s="139"/>
      <c r="F6" s="139"/>
    </row>
    <row r="7" spans="1:7" ht="21" customHeight="1" x14ac:dyDescent="0.2">
      <c r="A7" s="3" t="s">
        <v>7</v>
      </c>
      <c r="B7" s="139" t="s">
        <v>35</v>
      </c>
      <c r="C7" s="139"/>
      <c r="D7" s="139"/>
      <c r="E7" s="139"/>
      <c r="F7" s="139"/>
    </row>
    <row r="8" spans="1:7" ht="36" customHeight="1" x14ac:dyDescent="0.2">
      <c r="A8" s="150" t="s">
        <v>151</v>
      </c>
      <c r="B8" s="150"/>
      <c r="C8" s="150"/>
      <c r="D8" s="150"/>
      <c r="E8" s="150"/>
      <c r="F8" s="150"/>
    </row>
    <row r="9" spans="1:7" ht="36" customHeight="1" x14ac:dyDescent="0.2">
      <c r="A9" s="158" t="s">
        <v>152</v>
      </c>
      <c r="B9" s="159"/>
      <c r="C9" s="159"/>
      <c r="D9" s="159"/>
      <c r="E9" s="159"/>
      <c r="F9" s="159"/>
    </row>
    <row r="10" spans="1:7" ht="39" customHeight="1" x14ac:dyDescent="0.2">
      <c r="A10" s="24" t="s">
        <v>71</v>
      </c>
      <c r="B10" s="91" t="s">
        <v>153</v>
      </c>
      <c r="C10" s="91" t="s">
        <v>154</v>
      </c>
      <c r="D10" s="91" t="s">
        <v>155</v>
      </c>
      <c r="E10" s="91" t="s">
        <v>156</v>
      </c>
      <c r="F10" s="91" t="s">
        <v>157</v>
      </c>
    </row>
    <row r="11" spans="1:7" s="2" customFormat="1" x14ac:dyDescent="0.2">
      <c r="A11" s="103" t="s">
        <v>165</v>
      </c>
      <c r="B11" s="98"/>
      <c r="C11" s="100"/>
      <c r="D11" s="98"/>
      <c r="E11" s="101"/>
      <c r="F11" s="99"/>
    </row>
    <row r="12" spans="1:7" s="2" customFormat="1" x14ac:dyDescent="0.2">
      <c r="A12" s="103"/>
      <c r="B12" s="98"/>
      <c r="C12" s="100"/>
      <c r="D12" s="98"/>
      <c r="E12" s="101"/>
      <c r="F12" s="99"/>
    </row>
    <row r="13" spans="1:7" s="2" customFormat="1" hidden="1" x14ac:dyDescent="0.2">
      <c r="A13" s="76"/>
      <c r="B13" s="81"/>
      <c r="C13" s="83"/>
      <c r="D13" s="81"/>
      <c r="E13" s="84"/>
      <c r="F13" s="82"/>
    </row>
    <row r="14" spans="1:7" ht="34.5" customHeight="1" x14ac:dyDescent="0.2">
      <c r="A14" s="92" t="s">
        <v>158</v>
      </c>
      <c r="B14" s="93" t="s">
        <v>159</v>
      </c>
      <c r="C14" s="129">
        <f>C15+C16</f>
        <v>0</v>
      </c>
      <c r="D14" s="94" t="str">
        <f>IF(SUBTOTAL(3,C11:C13)=SUBTOTAL(103,C11:C13),'Summary and sign-off'!$A$46,'Summary and sign-off'!$A$47)</f>
        <v>Check - there are no hidden rows with data</v>
      </c>
      <c r="E14" s="146" t="str">
        <f>IF('Summary and sign-off'!F58='Summary and sign-off'!F52,'Summary and sign-off'!A50,'Summary and sign-off'!A48)</f>
        <v>Check - each entry provides sufficient information</v>
      </c>
      <c r="F14" s="146"/>
      <c r="G14" s="2"/>
    </row>
    <row r="15" spans="1:7" ht="25.5" customHeight="1" x14ac:dyDescent="0.25">
      <c r="A15" s="39"/>
      <c r="B15" s="40" t="s">
        <v>49</v>
      </c>
      <c r="C15" s="41">
        <f>COUNTIF(C11:C13,'Summary and sign-off'!A43)</f>
        <v>0</v>
      </c>
      <c r="D15" s="14"/>
      <c r="E15" s="15"/>
      <c r="F15" s="16"/>
    </row>
    <row r="16" spans="1:7" ht="25.5" customHeight="1" x14ac:dyDescent="0.25">
      <c r="A16" s="39"/>
      <c r="B16" s="40" t="s">
        <v>50</v>
      </c>
      <c r="C16" s="41">
        <f>COUNTIF(C11:C13,'Summary and sign-off'!A44)</f>
        <v>0</v>
      </c>
      <c r="D16" s="14"/>
      <c r="E16" s="15"/>
      <c r="F16" s="16"/>
    </row>
    <row r="17" spans="1:6" x14ac:dyDescent="0.2">
      <c r="A17" s="17"/>
      <c r="B17" s="18"/>
      <c r="C17" s="17"/>
      <c r="D17" s="19"/>
      <c r="E17" s="19"/>
      <c r="F17" s="17"/>
    </row>
    <row r="18" spans="1:6" x14ac:dyDescent="0.2">
      <c r="A18" s="18" t="s">
        <v>148</v>
      </c>
      <c r="B18" s="18"/>
      <c r="C18" s="18"/>
      <c r="D18" s="18"/>
      <c r="E18" s="18"/>
      <c r="F18" s="18"/>
    </row>
    <row r="19" spans="1:6" ht="12.6" customHeight="1" x14ac:dyDescent="0.2">
      <c r="A19" s="20" t="s">
        <v>121</v>
      </c>
      <c r="B19" s="17"/>
      <c r="C19" s="17"/>
      <c r="D19" s="17"/>
      <c r="E19" s="17"/>
    </row>
    <row r="20" spans="1:6" x14ac:dyDescent="0.2">
      <c r="A20" s="20" t="s">
        <v>31</v>
      </c>
      <c r="B20" s="19"/>
      <c r="C20" s="17"/>
      <c r="D20" s="17"/>
      <c r="E20" s="17"/>
      <c r="F20" s="17"/>
    </row>
    <row r="21" spans="1:6" x14ac:dyDescent="0.2">
      <c r="A21" s="20" t="s">
        <v>160</v>
      </c>
      <c r="B21" s="21"/>
      <c r="C21" s="21"/>
      <c r="D21" s="21"/>
      <c r="E21" s="21"/>
      <c r="F21" s="21"/>
    </row>
    <row r="22" spans="1:6" ht="12.75" customHeight="1" x14ac:dyDescent="0.2">
      <c r="A22" s="20" t="s">
        <v>161</v>
      </c>
      <c r="B22" s="17"/>
      <c r="C22" s="17"/>
      <c r="D22" s="17"/>
      <c r="E22" s="17"/>
      <c r="F22" s="17"/>
    </row>
    <row r="23" spans="1:6" ht="12.95" customHeight="1" x14ac:dyDescent="0.2">
      <c r="A23" s="20" t="s">
        <v>162</v>
      </c>
      <c r="B23" s="17"/>
      <c r="C23" s="17"/>
      <c r="D23" s="17"/>
      <c r="E23" s="17"/>
      <c r="F23" s="17"/>
    </row>
    <row r="24" spans="1:6" x14ac:dyDescent="0.2">
      <c r="A24" s="20" t="s">
        <v>163</v>
      </c>
      <c r="C24" s="17"/>
      <c r="D24" s="17"/>
      <c r="E24" s="17"/>
      <c r="F24" s="17"/>
    </row>
    <row r="25" spans="1:6" ht="12.75" customHeight="1" x14ac:dyDescent="0.2">
      <c r="A25" s="20" t="s">
        <v>136</v>
      </c>
      <c r="B25" s="20"/>
      <c r="C25" s="22"/>
      <c r="D25" s="22"/>
      <c r="E25" s="22"/>
      <c r="F25" s="22"/>
    </row>
    <row r="26" spans="1:6" ht="12.75" customHeight="1" x14ac:dyDescent="0.2">
      <c r="A26" s="20"/>
      <c r="B26" s="20"/>
      <c r="C26" s="22"/>
      <c r="D26" s="22"/>
      <c r="E26" s="22"/>
      <c r="F26" s="22"/>
    </row>
    <row r="27" spans="1:6" ht="12.75" hidden="1" customHeight="1" x14ac:dyDescent="0.2">
      <c r="A27" s="20"/>
      <c r="B27" s="20"/>
      <c r="C27" s="22"/>
      <c r="D27" s="22"/>
      <c r="E27" s="22"/>
      <c r="F27" s="22"/>
    </row>
    <row r="28" spans="1:6" x14ac:dyDescent="0.2"/>
    <row r="29" spans="1:6" x14ac:dyDescent="0.2"/>
    <row r="30" spans="1:6" hidden="1" x14ac:dyDescent="0.2">
      <c r="A30" s="18"/>
      <c r="B30" s="18"/>
      <c r="C30" s="18"/>
      <c r="D30" s="18"/>
      <c r="E30" s="18"/>
      <c r="F30" s="18"/>
    </row>
    <row r="31" spans="1:6" hidden="1" x14ac:dyDescent="0.2">
      <c r="A31" s="18"/>
      <c r="B31" s="18"/>
      <c r="C31" s="18"/>
      <c r="D31" s="18"/>
      <c r="E31" s="18"/>
      <c r="F31" s="18"/>
    </row>
    <row r="32" spans="1:6" hidden="1" x14ac:dyDescent="0.2">
      <c r="A32" s="18"/>
      <c r="B32" s="18"/>
      <c r="C32" s="18"/>
      <c r="D32" s="18"/>
      <c r="E32" s="18"/>
      <c r="F32" s="18"/>
    </row>
    <row r="33" spans="1:6" hidden="1" x14ac:dyDescent="0.2">
      <c r="A33" s="18"/>
      <c r="B33" s="18"/>
      <c r="C33" s="18"/>
      <c r="D33" s="18"/>
      <c r="E33" s="18"/>
      <c r="F33" s="18"/>
    </row>
    <row r="34" spans="1:6" hidden="1" x14ac:dyDescent="0.2">
      <c r="A34" s="18"/>
      <c r="B34" s="18"/>
      <c r="C34" s="18"/>
      <c r="D34" s="18"/>
      <c r="E34" s="18"/>
      <c r="F34" s="18"/>
    </row>
    <row r="35" spans="1:6" x14ac:dyDescent="0.2"/>
    <row r="36" spans="1:6" x14ac:dyDescent="0.2"/>
    <row r="37" spans="1:6" x14ac:dyDescent="0.2"/>
    <row r="38" spans="1:6" x14ac:dyDescent="0.2"/>
    <row r="39" spans="1:6" x14ac:dyDescent="0.2"/>
    <row r="40" spans="1:6" x14ac:dyDescent="0.2"/>
    <row r="41" spans="1:6" x14ac:dyDescent="0.2"/>
    <row r="44" spans="1:6" x14ac:dyDescent="0.2"/>
    <row r="45" spans="1:6" x14ac:dyDescent="0.2"/>
    <row r="46" spans="1:6" x14ac:dyDescent="0.2"/>
    <row r="47" spans="1:6" x14ac:dyDescent="0.2"/>
    <row r="48" spans="1:6" x14ac:dyDescent="0.2"/>
    <row r="49" x14ac:dyDescent="0.2"/>
  </sheetData>
  <sheetProtection formatCells="0" insertRows="0" deleteRows="0"/>
  <dataConsolidate/>
  <mergeCells count="10">
    <mergeCell ref="E14:F14"/>
    <mergeCell ref="A8:F8"/>
    <mergeCell ref="A1:F1"/>
    <mergeCell ref="A9:F9"/>
    <mergeCell ref="B2:F2"/>
    <mergeCell ref="B3:F3"/>
    <mergeCell ref="B4:F4"/>
    <mergeCell ref="B7:F7"/>
    <mergeCell ref="B5:F5"/>
    <mergeCell ref="B6:F6"/>
  </mergeCells>
  <dataValidations count="2">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A12 A13" xr:uid="{00000000-0002-0000-05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500-000001000000}"/>
  </dataValidations>
  <printOptions gridLines="1"/>
  <pageMargins left="0.70866141732283472" right="0.70866141732283472" top="0.74803149606299213" bottom="0.74803149606299213" header="0.31496062992125984" footer="0.31496062992125984"/>
  <pageSetup paperSize="9" scale="55" fitToHeight="0" orientation="landscape" r:id="rId1"/>
  <headerFooter alignWithMargins="0">
    <oddFooter>&amp;LCE Expense Disclosure Workbook 2018&amp;RWorksheet - Gifts and benefits</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500-000004000000}">
          <x14:formula1>
            <xm:f>'Summary and sign-off'!$A$25:$A$26</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500-000005000000}">
          <x14:formula1>
            <xm:f>'Summary and sign-off'!$A$27:$A$28</xm:f>
          </x14:formula1>
          <xm:sqref>B7:F7</xm:sqref>
        </x14:dataValidation>
        <x14:dataValidation type="list" allowBlank="1" showInputMessage="1" showErrorMessage="1" error="Use the drop down list (at the right of the cell)" xr:uid="{00000000-0002-0000-0500-000002000000}">
          <x14:formula1>
            <xm:f>'Summary and sign-off'!$A$43:$A$44</xm:f>
          </x14:formula1>
          <xm:sqref>C11:C13</xm:sqref>
        </x14:dataValidation>
        <x14:dataValidation type="list" errorStyle="information" operator="greaterThan" allowBlank="1" showInputMessage="1" prompt="Provide specific $ value if possible" xr:uid="{00000000-0002-0000-0500-000003000000}">
          <x14:formula1>
            <xm:f>'Summary and sign-off'!$A$37:$A$42</xm:f>
          </x14:formula1>
          <xm:sqref>E11:E13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eDocument" ma:contentTypeID="0x0101001257575CC7A74743822C1A1F4366D414" ma:contentTypeVersion="87" ma:contentTypeDescription="Create a new document." ma:contentTypeScope="" ma:versionID="b2b6ea42c597ded9e681424756c9310c">
  <xsd:schema xmlns:xsd="http://www.w3.org/2001/XMLSchema" xmlns:xs="http://www.w3.org/2001/XMLSchema" xmlns:p="http://schemas.microsoft.com/office/2006/metadata/properties" xmlns:ns2="c9a649d0-7c95-49f3-b17f-94dbe6bfc567" xmlns:ns3="3eda654f-fd5f-4aa4-8586-1f4d1e2bc6ec" xmlns:ns4="4f9c820c-e7e2-444d-97ee-45f2b3485c1d" xmlns:ns5="755bd5fd-2dd5-4a14-a125-db92b488bbc4" xmlns:ns6="c91a514c-9034-4fa3-897a-8352025b26ed" xmlns:ns7="15ffb055-6eb4-45a1-bc20-bf2ac0d420da" xmlns:ns8="725c79e5-42ce-4aa0-ac78-b6418001f0d2" targetNamespace="http://schemas.microsoft.com/office/2006/metadata/properties" ma:root="true" ma:fieldsID="18fb5a912f23ab03228c7de08ab66697" ns2:_="" ns3:_="" ns4:_="" ns5:_="" ns6:_="" ns7:_="" ns8:_="">
    <xsd:import namespace="c9a649d0-7c95-49f3-b17f-94dbe6bfc567"/>
    <xsd:import namespace="3eda654f-fd5f-4aa4-8586-1f4d1e2bc6ec"/>
    <xsd:import namespace="4f9c820c-e7e2-444d-97ee-45f2b3485c1d"/>
    <xsd:import namespace="755bd5fd-2dd5-4a14-a125-db92b488bbc4"/>
    <xsd:import namespace="c91a514c-9034-4fa3-897a-8352025b26ed"/>
    <xsd:import namespace="15ffb055-6eb4-45a1-bc20-bf2ac0d420da"/>
    <xsd:import namespace="725c79e5-42ce-4aa0-ac78-b6418001f0d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ka9160b975b947b687889587c4d21fa0" minOccurs="0"/>
                <xsd:element ref="ns3:TaxCatchAll" minOccurs="0"/>
                <xsd:element ref="ns4:DocumentType" minOccurs="0"/>
                <xsd:element ref="ns5:Subtype" minOccurs="0"/>
                <xsd:element ref="ns4:Function" minOccurs="0"/>
                <xsd:element ref="ns4:Activity" minOccurs="0"/>
                <xsd:element ref="ns5:Hub" minOccurs="0"/>
                <xsd:element ref="ns4:Case" minOccurs="0"/>
                <xsd:element ref="ns4:CategoryName" minOccurs="0"/>
                <xsd:element ref="ns4:CategoryValue" minOccurs="0"/>
                <xsd:element ref="ns4:To" minOccurs="0"/>
                <xsd:element ref="ns6:ILFrom" minOccurs="0"/>
                <xsd:element ref="ns4:Sent" minOccurs="0"/>
                <xsd:element ref="ns7:Received" minOccurs="0"/>
                <xsd:element ref="ns4:OriginalSubject" minOccurs="0"/>
                <xsd:element ref="ns4:Narrative" minOccurs="0"/>
                <xsd:element ref="ns7:SecurityClassification" minOccurs="0"/>
                <xsd:element ref="ns4:RelatedPeople" minOccurs="0"/>
                <xsd:element ref="ns4:BusinessValue" minOccurs="0"/>
                <xsd:element ref="ns4:FunctionGroup" minOccurs="0"/>
                <xsd:element ref="ns4:PRAType" minOccurs="0"/>
                <xsd:element ref="ns4:PRADate1" minOccurs="0"/>
                <xsd:element ref="ns4:PRADate2" minOccurs="0"/>
                <xsd:element ref="ns4:PRADate3" minOccurs="0"/>
                <xsd:element ref="ns4:PRADateDisposal" minOccurs="0"/>
                <xsd:element ref="ns4:PRADateTrigger" minOccurs="0"/>
                <xsd:element ref="ns4:PRAText1" minOccurs="0"/>
                <xsd:element ref="ns4:PRAText2" minOccurs="0"/>
                <xsd:element ref="ns4:PRAText3" minOccurs="0"/>
                <xsd:element ref="ns4:PRAText4" minOccurs="0"/>
                <xsd:element ref="ns4:PRAText5" minOccurs="0"/>
                <xsd:element ref="ns4:AggregationStatus" minOccurs="0"/>
                <xsd:element ref="ns8:AggregationNarrative" minOccurs="0"/>
                <xsd:element ref="ns6:Channel" minOccurs="0"/>
                <xsd:element ref="ns6:Team" minOccurs="0"/>
                <xsd:element ref="ns6:Level2" minOccurs="0"/>
                <xsd:element ref="ns6:Level3" minOccurs="0"/>
                <xsd:element ref="ns6:Year" minOccurs="0"/>
                <xsd:element ref="ns7:KeyWords" minOccurs="0"/>
                <xsd:element ref="ns4:Project" minOccurs="0"/>
                <xsd:element ref="ns4:Subactivity" minOccurs="0"/>
                <xsd:element ref="ns2:MediaServiceLocation" minOccurs="0"/>
                <xsd:element ref="ns2:SetLabel" minOccurs="0"/>
                <xsd:element ref="ns2:OverrideLabel" minOccurs="0"/>
                <xsd:element ref="ns2:lcf76f155ced4ddcb4097134ff3c332f" minOccurs="0"/>
                <xsd:element ref="ns2:MediaLengthInSeconds" minOccurs="0"/>
                <xsd:element ref="ns2:MediaServiceObjectDetectorVersions" minOccurs="0"/>
                <xsd:element ref="ns2:MediaServiceSearchProperties" minOccurs="0"/>
                <xsd:element ref="ns2:zLegacy" minOccurs="0"/>
                <xsd:element ref="ns2:zLegacyJSON" minOccurs="0"/>
                <xsd:element ref="ns2:zMigrationID" minOccurs="0"/>
                <xsd:element ref="ns2:MediaServiceBillingMetadata"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a649d0-7c95-49f3-b17f-94dbe6bfc5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ka9160b975b947b687889587c4d21fa0" ma:index="19" nillable="true" ma:taxonomy="true" ma:internalName="ka9160b975b947b687889587c4d21fa0" ma:taxonomyFieldName="Taxonomy" ma:displayName="Business Classification" ma:readOnly="false" ma:default="" ma:fieldId="{4a9160b9-75b9-47b6-8788-9587c4d21fa0}" ma:sspId="4f12ca80-7ba9-48ef-8b98-6098a2ac6673" ma:termSetId="623a564c-cd93-416f-b01e-2221d6aaea1a" ma:anchorId="00000000-0000-0000-0000-000000000000" ma:open="false" ma:isKeyword="false">
      <xsd:complexType>
        <xsd:sequence>
          <xsd:element ref="pc:Terms" minOccurs="0" maxOccurs="1"/>
        </xsd:sequence>
      </xsd:complexType>
    </xsd:element>
    <xsd:element name="MediaServiceLocation" ma:index="62" nillable="true" ma:displayName="Location" ma:internalName="MediaServiceLocation" ma:readOnly="true">
      <xsd:simpleType>
        <xsd:restriction base="dms:Text"/>
      </xsd:simpleType>
    </xsd:element>
    <xsd:element name="SetLabel" ma:index="63" nillable="true" ma:displayName="Set Label" ma:default="" ma:format="Dropdown" ma:internalName="SetLabel">
      <xsd:simpleType>
        <xsd:restriction base="dms:Text">
          <xsd:maxLength value="255"/>
        </xsd:restriction>
      </xsd:simpleType>
    </xsd:element>
    <xsd:element name="OverrideLabel" ma:index="64" nillable="true" ma:displayName="Override Label" ma:internalName="OverrideLabel">
      <xsd:simpleType>
        <xsd:restriction base="dms:Text"/>
      </xsd:simpleType>
    </xsd:element>
    <xsd:element name="lcf76f155ced4ddcb4097134ff3c332f" ma:index="66" nillable="true" ma:taxonomy="true" ma:internalName="lcf76f155ced4ddcb4097134ff3c332f" ma:taxonomyFieldName="MediaServiceImageTags" ma:displayName="Image Tags" ma:readOnly="false" ma:fieldId="{5cf76f15-5ced-4ddc-b409-7134ff3c332f}" ma:taxonomyMulti="true" ma:sspId="4f12ca80-7ba9-48ef-8b98-6098a2ac6673" ma:termSetId="09814cd3-568e-fe90-9814-8d621ff8fb84" ma:anchorId="fba54fb3-c3e1-fe81-a776-ca4b69148c4d" ma:open="true" ma:isKeyword="false">
      <xsd:complexType>
        <xsd:sequence>
          <xsd:element ref="pc:Terms" minOccurs="0" maxOccurs="1"/>
        </xsd:sequence>
      </xsd:complexType>
    </xsd:element>
    <xsd:element name="MediaLengthInSeconds" ma:index="67" nillable="true" ma:displayName="MediaLengthInSeconds" ma:hidden="true" ma:internalName="MediaLengthInSeconds" ma:readOnly="true">
      <xsd:simpleType>
        <xsd:restriction base="dms:Unknown"/>
      </xsd:simpleType>
    </xsd:element>
    <xsd:element name="MediaServiceObjectDetectorVersions" ma:index="68" nillable="true" ma:displayName="MediaServiceObjectDetectorVersions" ma:hidden="true" ma:indexed="true" ma:internalName="MediaServiceObjectDetectorVersions" ma:readOnly="true">
      <xsd:simpleType>
        <xsd:restriction base="dms:Text"/>
      </xsd:simpleType>
    </xsd:element>
    <xsd:element name="MediaServiceSearchProperties" ma:index="69" nillable="true" ma:displayName="MediaServiceSearchProperties" ma:hidden="true" ma:internalName="MediaServiceSearchProperties" ma:readOnly="true">
      <xsd:simpleType>
        <xsd:restriction base="dms:Note"/>
      </xsd:simpleType>
    </xsd:element>
    <xsd:element name="zLegacy" ma:index="70" nillable="true" ma:displayName="zLegacy" ma:hidden="true" ma:internalName="zLegacy" ma:readOnly="false">
      <xsd:simpleType>
        <xsd:restriction base="dms:Note"/>
      </xsd:simpleType>
    </xsd:element>
    <xsd:element name="zLegacyJSON" ma:index="71" nillable="true" ma:displayName="zLegacyJSON" ma:hidden="true" ma:internalName="zLegacyJSON" ma:readOnly="false">
      <xsd:simpleType>
        <xsd:restriction base="dms:Note"/>
      </xsd:simpleType>
    </xsd:element>
    <xsd:element name="zMigrationID" ma:index="72" nillable="true" ma:displayName="zMigrationID" ma:hidden="true" ma:internalName="zMigrationID" ma:readOnly="false">
      <xsd:simpleType>
        <xsd:restriction base="dms:Text"/>
      </xsd:simpleType>
    </xsd:element>
    <xsd:element name="MediaServiceBillingMetadata" ma:index="7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eda654f-fd5f-4aa4-8586-1f4d1e2bc6ec"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28988365-f39d-44eb-a56a-967856514fac}" ma:internalName="TaxCatchAll" ma:showField="CatchAllData" ma:web="3eda654f-fd5f-4aa4-8586-1f4d1e2bc6ec">
      <xsd:complexType>
        <xsd:complexContent>
          <xsd:extension base="dms:MultiChoiceLookup">
            <xsd:sequence>
              <xsd:element name="Value" type="dms:Lookup" maxOccurs="unbounded" minOccurs="0" nillable="true"/>
            </xsd:sequence>
          </xsd:extension>
        </xsd:complexContent>
      </xsd:complexType>
    </xsd:element>
    <xsd:element name="_dlc_DocId" ma:index="74" nillable="true" ma:displayName="Document ID Value" ma:description="The value of the document ID assigned to this item." ma:indexed="true" ma:internalName="_dlc_DocId" ma:readOnly="true">
      <xsd:simpleType>
        <xsd:restriction base="dms:Text"/>
      </xsd:simpleType>
    </xsd:element>
    <xsd:element name="_dlc_DocIdUrl" ma:index="7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76"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4f9c820c-e7e2-444d-97ee-45f2b3485c1d" elementFormDefault="qualified">
    <xsd:import namespace="http://schemas.microsoft.com/office/2006/documentManagement/types"/>
    <xsd:import namespace="http://schemas.microsoft.com/office/infopath/2007/PartnerControls"/>
    <xsd:element name="DocumentType" ma:index="21" nillable="true" ma:displayName="Document Type" ma:format="Dropdown" ma:internalName="DocumentType" ma:readOnly="false">
      <xsd:simpleType>
        <xsd:restriction base="dms:Choice">
          <xsd:enumeration value="BRIEFING, Report, Advice"/>
          <xsd:enumeration value="CONTRACT, Variation, Agreement, Lease"/>
          <xsd:enumeration value="CONTROLLED DOCUMENT, Policy, Process, Procedure, Guideline, System Step"/>
          <xsd:enumeration value="CORRESPONDENCE, Email, Letter, Message"/>
          <xsd:enumeration value="EMPLOYMENT related"/>
          <xsd:enumeration value="FINANCIAL related"/>
          <xsd:enumeration value="KNOWLEDGE ARTICLE, User Guide, FAQ"/>
          <xsd:enumeration value="MEETING related"/>
          <xsd:enumeration value="MULTIMEDIA, Photo, Video, Graphic Image"/>
          <xsd:enumeration value="NEWS related"/>
          <xsd:enumeration value="PRESENTATION"/>
          <xsd:enumeration value="PROJECT related"/>
          <xsd:enumeration value="PUBLICATION"/>
          <xsd:enumeration value="RESEARCH, Survey, Interview, Data Set"/>
          <xsd:enumeration value="REVIEW REPORT related"/>
          <xsd:enumeration value="STRATEGY, Plan"/>
          <xsd:enumeration value="TEMPLATE, Checklist, Form"/>
        </xsd:restriction>
      </xsd:simpleType>
    </xsd:element>
    <xsd:element name="Function" ma:index="23" nillable="true" ma:displayName="Function" ma:default="Our People" ma:hidden="true" ma:internalName="Function" ma:readOnly="false">
      <xsd:simpleType>
        <xsd:restriction base="dms:Text">
          <xsd:maxLength value="255"/>
        </xsd:restriction>
      </xsd:simpleType>
    </xsd:element>
    <xsd:element name="Activity" ma:index="24" nillable="true" ma:displayName="Activity" ma:default="Business Unit Management" ma:hidden="true" ma:internalName="Activity" ma:readOnly="false">
      <xsd:simpleType>
        <xsd:restriction base="dms:Text">
          <xsd:maxLength value="255"/>
        </xsd:restriction>
      </xsd:simpleType>
    </xsd:element>
    <xsd:element name="Case" ma:index="26" nillable="true" ma:displayName="Case" ma:default="NA" ma:hidden="true" ma:internalName="Case" ma:readOnly="false">
      <xsd:simpleType>
        <xsd:restriction base="dms:Text">
          <xsd:maxLength value="255"/>
        </xsd:restriction>
      </xsd:simpleType>
    </xsd:element>
    <xsd:element name="CategoryName" ma:index="27" nillable="true" ma:displayName="Category 1" ma:hidden="true" ma:internalName="CategoryName" ma:readOnly="false">
      <xsd:simpleType>
        <xsd:restriction base="dms:Text">
          <xsd:maxLength value="255"/>
        </xsd:restriction>
      </xsd:simpleType>
    </xsd:element>
    <xsd:element name="CategoryValue" ma:index="28" nillable="true" ma:displayName="Category 2" ma:hidden="true" ma:internalName="CategoryValue" ma:readOnly="false">
      <xsd:simpleType>
        <xsd:restriction base="dms:Text">
          <xsd:maxLength value="255"/>
        </xsd:restriction>
      </xsd:simpleType>
    </xsd:element>
    <xsd:element name="To" ma:index="29" nillable="true" ma:displayName="To" ma:hidden="true" ma:internalName="To" ma:readOnly="false">
      <xsd:simpleType>
        <xsd:restriction base="dms:Text">
          <xsd:maxLength value="255"/>
        </xsd:restriction>
      </xsd:simpleType>
    </xsd:element>
    <xsd:element name="Sent" ma:index="31" nillable="true" ma:displayName="Sent" ma:format="DateTime" ma:hidden="true" ma:internalName="Sent" ma:readOnly="false">
      <xsd:simpleType>
        <xsd:restriction base="dms:DateTime"/>
      </xsd:simpleType>
    </xsd:element>
    <xsd:element name="OriginalSubject" ma:index="34" nillable="true" ma:displayName="Original Subject" ma:hidden="true" ma:internalName="OriginalSubject" ma:readOnly="false">
      <xsd:simpleType>
        <xsd:restriction base="dms:Text">
          <xsd:maxLength value="255"/>
        </xsd:restriction>
      </xsd:simpleType>
    </xsd:element>
    <xsd:element name="Narrative" ma:index="35" nillable="true" ma:displayName="Narrative" ma:hidden="true" ma:internalName="Narrative" ma:readOnly="false">
      <xsd:simpleType>
        <xsd:restriction base="dms:Note"/>
      </xsd:simpleType>
    </xsd:element>
    <xsd:element name="RelatedPeople" ma:index="37" nillable="true" ma:displayName="Related People" ma:hidden="true" ma:list="UserInfo" ma:SharePointGroup="0" ma:internalName="RelatedPeople"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BusinessValue" ma:index="38" nillable="true" ma:displayName="Business Value" ma:hidden="true" ma:internalName="BusinessValue" ma:readOnly="false">
      <xsd:simpleType>
        <xsd:restriction base="dms:Text">
          <xsd:maxLength value="255"/>
        </xsd:restriction>
      </xsd:simpleType>
    </xsd:element>
    <xsd:element name="FunctionGroup" ma:index="39" nillable="true" ma:displayName="Function Group" ma:default="NA" ma:hidden="true" ma:internalName="FunctionGroup" ma:readOnly="false">
      <xsd:simpleType>
        <xsd:restriction base="dms:Text">
          <xsd:maxLength value="255"/>
        </xsd:restriction>
      </xsd:simpleType>
    </xsd:element>
    <xsd:element name="PRAType" ma:index="40" nillable="true" ma:displayName="PRA Type" ma:hidden="true" ma:indexed="true" ma:internalName="PRAType">
      <xsd:simpleType>
        <xsd:restriction base="dms:Text">
          <xsd:maxLength value="255"/>
        </xsd:restriction>
      </xsd:simpleType>
    </xsd:element>
    <xsd:element name="PRADate1" ma:index="41" nillable="true" ma:displayName="PRA Date 1" ma:format="DateOnly" ma:hidden="true" ma:internalName="PRADate1" ma:readOnly="false">
      <xsd:simpleType>
        <xsd:restriction base="dms:DateTime"/>
      </xsd:simpleType>
    </xsd:element>
    <xsd:element name="PRADate2" ma:index="42" nillable="true" ma:displayName="PRA Date 2" ma:format="DateOnly" ma:hidden="true" ma:internalName="PRADate2" ma:readOnly="false">
      <xsd:simpleType>
        <xsd:restriction base="dms:DateTime"/>
      </xsd:simpleType>
    </xsd:element>
    <xsd:element name="PRADate3" ma:index="43" nillable="true" ma:displayName="PRA Date 3" ma:format="DateOnly" ma:hidden="true" ma:internalName="PRADate3" ma:readOnly="false">
      <xsd:simpleType>
        <xsd:restriction base="dms:DateTime"/>
      </xsd:simpleType>
    </xsd:element>
    <xsd:element name="PRADateDisposal" ma:index="44" nillable="true" ma:displayName="PRA Date Disposal" ma:format="DateOnly" ma:hidden="true" ma:internalName="PRADateDisposal" ma:readOnly="false">
      <xsd:simpleType>
        <xsd:restriction base="dms:DateTime"/>
      </xsd:simpleType>
    </xsd:element>
    <xsd:element name="PRADateTrigger" ma:index="45" nillable="true" ma:displayName="PRA Date Trigger" ma:format="DateOnly" ma:hidden="true" ma:internalName="PRADateTrigger" ma:readOnly="false">
      <xsd:simpleType>
        <xsd:restriction base="dms:DateTime"/>
      </xsd:simpleType>
    </xsd:element>
    <xsd:element name="PRAText1" ma:index="46" nillable="true" ma:displayName="PRA Text 1" ma:hidden="true" ma:internalName="PRAText1" ma:readOnly="false">
      <xsd:simpleType>
        <xsd:restriction base="dms:Text">
          <xsd:maxLength value="255"/>
        </xsd:restriction>
      </xsd:simpleType>
    </xsd:element>
    <xsd:element name="PRAText2" ma:index="47" nillable="true" ma:displayName="PRA Text 2" ma:hidden="true" ma:internalName="PRAText2" ma:readOnly="false">
      <xsd:simpleType>
        <xsd:restriction base="dms:Text">
          <xsd:maxLength value="255"/>
        </xsd:restriction>
      </xsd:simpleType>
    </xsd:element>
    <xsd:element name="PRAText3" ma:index="48" nillable="true" ma:displayName="PRA Text 3" ma:hidden="true" ma:internalName="PRAText3" ma:readOnly="false">
      <xsd:simpleType>
        <xsd:restriction base="dms:Text">
          <xsd:maxLength value="255"/>
        </xsd:restriction>
      </xsd:simpleType>
    </xsd:element>
    <xsd:element name="PRAText4" ma:index="49" nillable="true" ma:displayName="PRA Text 4" ma:hidden="true" ma:internalName="PRAText4" ma:readOnly="false">
      <xsd:simpleType>
        <xsd:restriction base="dms:Text">
          <xsd:maxLength value="255"/>
        </xsd:restriction>
      </xsd:simpleType>
    </xsd:element>
    <xsd:element name="PRAText5" ma:index="50" nillable="true" ma:displayName="PRA Text 5" ma:hidden="true" ma:internalName="PRAText5" ma:readOnly="false">
      <xsd:simpleType>
        <xsd:restriction base="dms:Text">
          <xsd:maxLength value="255"/>
        </xsd:restriction>
      </xsd:simpleType>
    </xsd:element>
    <xsd:element name="AggregationStatus" ma:index="51" nillable="true" ma:displayName="Aggregation Status" ma:default="Normal" ma:format="Dropdown" ma:hidden="true" ma:internalName="AggregationStatus" ma:readOnly="false">
      <xsd:simpleType>
        <xsd:union memberTypes="dms:Text">
          <xsd:simpleType>
            <xsd:restriction base="dms:Choice">
              <xsd:enumeration value="Delete Soon"/>
              <xsd:enumeration value="Transfer Soon"/>
              <xsd:enumeration value="Appraise Soon"/>
              <xsd:enumeration value="Delete"/>
              <xsd:enumeration value="Transfer"/>
              <xsd:enumeration value="Appraise"/>
              <xsd:enumeration value="Hold"/>
              <xsd:enumeration value="Normal"/>
              <xsd:enumeration value="Archive"/>
            </xsd:restriction>
          </xsd:simpleType>
        </xsd:union>
      </xsd:simpleType>
    </xsd:element>
    <xsd:element name="Project" ma:index="59" nillable="true" ma:displayName="Project" ma:hidden="true" ma:internalName="Project" ma:readOnly="false">
      <xsd:simpleType>
        <xsd:restriction base="dms:Text">
          <xsd:maxLength value="255"/>
        </xsd:restriction>
      </xsd:simpleType>
    </xsd:element>
    <xsd:element name="Subactivity" ma:index="60" nillable="true" ma:displayName="Subactivity" ma:default="NA" ma:hidden="true" ma:internalName="Subactivity"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55bd5fd-2dd5-4a14-a125-db92b488bbc4" elementFormDefault="qualified">
    <xsd:import namespace="http://schemas.microsoft.com/office/2006/documentManagement/types"/>
    <xsd:import namespace="http://schemas.microsoft.com/office/infopath/2007/PartnerControls"/>
    <xsd:element name="Subtype" ma:index="22" nillable="true" ma:displayName="Subtype" ma:hidden="true" ma:internalName="Subtype" ma:readOnly="false">
      <xsd:simpleType>
        <xsd:restriction base="dms:Text">
          <xsd:maxLength value="255"/>
        </xsd:restriction>
      </xsd:simpleType>
    </xsd:element>
    <xsd:element name="Hub" ma:index="25" nillable="true" ma:displayName="Hub" ma:hidden="true" ma:internalName="Hub"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91a514c-9034-4fa3-897a-8352025b26ed" elementFormDefault="qualified">
    <xsd:import namespace="http://schemas.microsoft.com/office/2006/documentManagement/types"/>
    <xsd:import namespace="http://schemas.microsoft.com/office/infopath/2007/PartnerControls"/>
    <xsd:element name="ILFrom" ma:index="30" nillable="true" ma:displayName="From" ma:hidden="true" ma:internalName="ILFrom" ma:readOnly="false">
      <xsd:simpleType>
        <xsd:restriction base="dms:Text">
          <xsd:maxLength value="255"/>
        </xsd:restriction>
      </xsd:simpleType>
    </xsd:element>
    <xsd:element name="Channel" ma:index="53" nillable="true" ma:displayName="Channel" ma:default="NA" ma:hidden="true" ma:internalName="Channel" ma:readOnly="false">
      <xsd:simpleType>
        <xsd:restriction base="dms:Text">
          <xsd:maxLength value="255"/>
        </xsd:restriction>
      </xsd:simpleType>
    </xsd:element>
    <xsd:element name="Team" ma:index="54" nillable="true" ma:displayName="Team" ma:default="ERO Communications team_Communications" ma:hidden="true" ma:internalName="Team" ma:readOnly="false">
      <xsd:simpleType>
        <xsd:restriction base="dms:Text">
          <xsd:maxLength value="255"/>
        </xsd:restriction>
      </xsd:simpleType>
    </xsd:element>
    <xsd:element name="Level2" ma:index="55" nillable="true" ma:displayName="Level2" ma:hidden="true" ma:internalName="Level2" ma:readOnly="false">
      <xsd:simpleType>
        <xsd:restriction base="dms:Text">
          <xsd:maxLength value="255"/>
        </xsd:restriction>
      </xsd:simpleType>
    </xsd:element>
    <xsd:element name="Level3" ma:index="56" nillable="true" ma:displayName="Level3" ma:hidden="true" ma:internalName="Level3" ma:readOnly="false">
      <xsd:simpleType>
        <xsd:restriction base="dms:Text">
          <xsd:maxLength value="255"/>
        </xsd:restriction>
      </xsd:simpleType>
    </xsd:element>
    <xsd:element name="Year" ma:index="57" nillable="true" ma:displayName="Year" ma:default="NA" ma:hidden="true" ma:internalName="Year"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5ffb055-6eb4-45a1-bc20-bf2ac0d420da" elementFormDefault="qualified">
    <xsd:import namespace="http://schemas.microsoft.com/office/2006/documentManagement/types"/>
    <xsd:import namespace="http://schemas.microsoft.com/office/infopath/2007/PartnerControls"/>
    <xsd:element name="Received" ma:index="32" nillable="true" ma:displayName="Received" ma:format="DateOnly" ma:hidden="true" ma:internalName="Received" ma:readOnly="false">
      <xsd:simpleType>
        <xsd:restriction base="dms:DateTime"/>
      </xsd:simpleType>
    </xsd:element>
    <xsd:element name="SecurityClassification" ma:index="36" nillable="true" ma:displayName="Security Classification" ma:format="Dropdown" ma:hidden="true" ma:internalName="SecurityClassification">
      <xsd:simpleType>
        <xsd:union memberTypes="dms:Text">
          <xsd:simpleType>
            <xsd:restriction base="dms:Choice">
              <xsd:enumeration value="Confidential"/>
              <xsd:enumeration value="Restricted"/>
              <xsd:enumeration value="Unrestricted"/>
            </xsd:restriction>
          </xsd:simpleType>
        </xsd:union>
      </xsd:simpleType>
    </xsd:element>
    <xsd:element name="KeyWords" ma:index="58" nillable="true" ma:displayName="Key Words" ma:hidden="true" ma:internalName="KeyWords"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25c79e5-42ce-4aa0-ac78-b6418001f0d2" elementFormDefault="qualified">
    <xsd:import namespace="http://schemas.microsoft.com/office/2006/documentManagement/types"/>
    <xsd:import namespace="http://schemas.microsoft.com/office/infopath/2007/PartnerControls"/>
    <xsd:element name="AggregationNarrative" ma:index="52" nillable="true" ma:displayName="Aggregation Narrative" ma:hidden="true" ma:internalName="AggregationNarrative"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ubactivity xmlns="4f9c820c-e7e2-444d-97ee-45f2b3485c1d">NA</Subactivity>
    <BusinessValue xmlns="4f9c820c-e7e2-444d-97ee-45f2b3485c1d" xsi:nil="true"/>
    <PRADateDisposal xmlns="4f9c820c-e7e2-444d-97ee-45f2b3485c1d" xsi:nil="true"/>
    <OriginalSubject xmlns="4f9c820c-e7e2-444d-97ee-45f2b3485c1d" xsi:nil="true"/>
    <SecurityClassification xmlns="15ffb055-6eb4-45a1-bc20-bf2ac0d420da" xsi:nil="true"/>
    <KeyWords xmlns="15ffb055-6eb4-45a1-bc20-bf2ac0d420da" xsi:nil="true"/>
    <PRADate3 xmlns="4f9c820c-e7e2-444d-97ee-45f2b3485c1d" xsi:nil="true"/>
    <PRAText5 xmlns="4f9c820c-e7e2-444d-97ee-45f2b3485c1d" xsi:nil="true"/>
    <Level2 xmlns="c91a514c-9034-4fa3-897a-8352025b26ed" xsi:nil="true"/>
    <Activity xmlns="4f9c820c-e7e2-444d-97ee-45f2b3485c1d">Reporting</Activity>
    <ILFrom xmlns="c91a514c-9034-4fa3-897a-8352025b26ed" xsi:nil="true"/>
    <AggregationStatus xmlns="4f9c820c-e7e2-444d-97ee-45f2b3485c1d">Normal</AggregationStatus>
    <CategoryValue xmlns="4f9c820c-e7e2-444d-97ee-45f2b3485c1d">CE Expenses</CategoryValue>
    <Sent xmlns="4f9c820c-e7e2-444d-97ee-45f2b3485c1d" xsi:nil="true"/>
    <PRADate2 xmlns="4f9c820c-e7e2-444d-97ee-45f2b3485c1d" xsi:nil="true"/>
    <Case xmlns="4f9c820c-e7e2-444d-97ee-45f2b3485c1d">2025-26</Case>
    <PRAText1 xmlns="4f9c820c-e7e2-444d-97ee-45f2b3485c1d" xsi:nil="true"/>
    <PRAText4 xmlns="4f9c820c-e7e2-444d-97ee-45f2b3485c1d" xsi:nil="true"/>
    <Level3 xmlns="c91a514c-9034-4fa3-897a-8352025b26ed" xsi:nil="true"/>
    <Team xmlns="c91a514c-9034-4fa3-897a-8352025b26ed">Financial Year End</Team>
    <Project xmlns="4f9c820c-e7e2-444d-97ee-45f2b3485c1d" xsi:nil="true"/>
    <Function xmlns="4f9c820c-e7e2-444d-97ee-45f2b3485c1d">Finance</Function>
    <FunctionGroup xmlns="4f9c820c-e7e2-444d-97ee-45f2b3485c1d">NA</FunctionGroup>
    <Received xmlns="15ffb055-6eb4-45a1-bc20-bf2ac0d420da" xsi:nil="true"/>
    <RelatedPeople xmlns="4f9c820c-e7e2-444d-97ee-45f2b3485c1d">
      <UserInfo>
        <DisplayName/>
        <AccountId xsi:nil="true"/>
        <AccountType/>
      </UserInfo>
    </RelatedPeople>
    <AggregationNarrative xmlns="725c79e5-42ce-4aa0-ac78-b6418001f0d2" xsi:nil="true"/>
    <Channel xmlns="c91a514c-9034-4fa3-897a-8352025b26ed">NA</Channel>
    <PRAType xmlns="4f9c820c-e7e2-444d-97ee-45f2b3485c1d" xsi:nil="true"/>
    <PRADate1 xmlns="4f9c820c-e7e2-444d-97ee-45f2b3485c1d" xsi:nil="true"/>
    <DocumentType xmlns="4f9c820c-e7e2-444d-97ee-45f2b3485c1d" xsi:nil="true"/>
    <PRAText3 xmlns="4f9c820c-e7e2-444d-97ee-45f2b3485c1d" xsi:nil="true"/>
    <Subtype xmlns="755bd5fd-2dd5-4a14-a125-db92b488bbc4" xsi:nil="true"/>
    <Year xmlns="c91a514c-9034-4fa3-897a-8352025b26ed">NA</Year>
    <CategoryName xmlns="4f9c820c-e7e2-444d-97ee-45f2b3485c1d">CE Expenses</CategoryName>
    <Narrative xmlns="4f9c820c-e7e2-444d-97ee-45f2b3485c1d" xsi:nil="true"/>
    <PRADateTrigger xmlns="4f9c820c-e7e2-444d-97ee-45f2b3485c1d" xsi:nil="true"/>
    <Hub xmlns="755bd5fd-2dd5-4a14-a125-db92b488bbc4" xsi:nil="true"/>
    <To xmlns="4f9c820c-e7e2-444d-97ee-45f2b3485c1d" xsi:nil="true"/>
    <PRAText2 xmlns="4f9c820c-e7e2-444d-97ee-45f2b3485c1d" xsi:nil="true"/>
    <zLegacy xmlns="c9a649d0-7c95-49f3-b17f-94dbe6bfc567" xsi:nil="true"/>
    <zLegacyJSON xmlns="c9a649d0-7c95-49f3-b17f-94dbe6bfc567" xsi:nil="true"/>
    <SetLabel xmlns="c9a649d0-7c95-49f3-b17f-94dbe6bfc567">RETAIN</SetLabel>
    <TaxCatchAll xmlns="3eda654f-fd5f-4aa4-8586-1f4d1e2bc6ec" xsi:nil="true"/>
    <zMigrationID xmlns="c9a649d0-7c95-49f3-b17f-94dbe6bfc567" xsi:nil="true"/>
    <OverrideLabel xmlns="c9a649d0-7c95-49f3-b17f-94dbe6bfc567" xsi:nil="true"/>
    <SharedWithUsers xmlns="3eda654f-fd5f-4aa4-8586-1f4d1e2bc6ec">
      <UserInfo>
        <DisplayName>Ken Smart</DisplayName>
        <AccountId>87</AccountId>
        <AccountType/>
      </UserInfo>
      <UserInfo>
        <DisplayName>Nehalkumar patel</DisplayName>
        <AccountId>157</AccountId>
        <AccountType/>
      </UserInfo>
    </SharedWithUsers>
    <lcf76f155ced4ddcb4097134ff3c332f xmlns="c9a649d0-7c95-49f3-b17f-94dbe6bfc567">
      <Terms xmlns="http://schemas.microsoft.com/office/infopath/2007/PartnerControls"/>
    </lcf76f155ced4ddcb4097134ff3c332f>
    <_dlc_DocId xmlns="3eda654f-fd5f-4aa4-8586-1f4d1e2bc6ec">EROECM-379711423-18017</_dlc_DocId>
    <_dlc_DocIdUrl xmlns="3eda654f-fd5f-4aa4-8586-1f4d1e2bc6ec">
      <Url>https://ero.sharepoint.com/sites/EROCommunicationsteam_Communications/_layouts/15/DocIdRedir.aspx?ID=EROECM-379711423-18017</Url>
      <Description>EROECM-379711423-18017</Description>
    </_dlc_DocIdUrl>
    <ka9160b975b947b687889587c4d21fa0 xmlns="c9a649d0-7c95-49f3-b17f-94dbe6bfc567">
      <Terms xmlns="http://schemas.microsoft.com/office/infopath/2007/PartnerControls"/>
    </ka9160b975b947b687889587c4d21fa0>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60F4FFE-6249-4CDF-94A6-3CB157E4CD4F}"/>
</file>

<file path=customXml/itemProps2.xml><?xml version="1.0" encoding="utf-8"?>
<ds:datastoreItem xmlns:ds="http://schemas.openxmlformats.org/officeDocument/2006/customXml" ds:itemID="{F579D7F4-D0D7-4BCB-BBEA-E7C37A64913E}">
  <ds:schemaRefs>
    <ds:schemaRef ds:uri="725c79e5-42ce-4aa0-ac78-b6418001f0d2"/>
    <ds:schemaRef ds:uri="4f9c820c-e7e2-444d-97ee-45f2b3485c1d"/>
    <ds:schemaRef ds:uri="c91a514c-9034-4fa3-897a-8352025b26ed"/>
    <ds:schemaRef ds:uri="45a60e1b-9850-4bf1-b64a-3cae3e8ae0f8"/>
    <ds:schemaRef ds:uri="http://purl.org/dc/terms/"/>
    <ds:schemaRef ds:uri="http://schemas.openxmlformats.org/package/2006/metadata/core-properties"/>
    <ds:schemaRef ds:uri="http://www.w3.org/XML/1998/namespace"/>
    <ds:schemaRef ds:uri="http://schemas.microsoft.com/office/infopath/2007/PartnerControls"/>
    <ds:schemaRef ds:uri="755bd5fd-2dd5-4a14-a125-db92b488bbc4"/>
    <ds:schemaRef ds:uri="http://purl.org/dc/elements/1.1/"/>
    <ds:schemaRef ds:uri="http://purl.org/dc/dcmitype/"/>
    <ds:schemaRef ds:uri="http://schemas.microsoft.com/office/2006/documentManagement/types"/>
    <ds:schemaRef ds:uri="http://schemas.microsoft.com/office/2006/metadata/properties"/>
    <ds:schemaRef ds:uri="8ba3c215-2353-459c-b3de-968c8604231b"/>
    <ds:schemaRef ds:uri="15ffb055-6eb4-45a1-bc20-bf2ac0d420da"/>
    <ds:schemaRef ds:uri="bbab9443-cfd0-4107-866c-d1f23c20912a"/>
  </ds:schemaRefs>
</ds:datastoreItem>
</file>

<file path=customXml/itemProps3.xml><?xml version="1.0" encoding="utf-8"?>
<ds:datastoreItem xmlns:ds="http://schemas.openxmlformats.org/officeDocument/2006/customXml" ds:itemID="{867E5E6B-D2B9-4B3E-84EB-180CE22409EB}">
  <ds:schemaRefs>
    <ds:schemaRef ds:uri="http://schemas.microsoft.com/sharepoint/events"/>
  </ds:schemaRefs>
</ds:datastoreItem>
</file>

<file path=customXml/itemProps4.xml><?xml version="1.0" encoding="utf-8"?>
<ds:datastoreItem xmlns:ds="http://schemas.openxmlformats.org/officeDocument/2006/customXml" ds:itemID="{6C6A401E-B983-48F3-ADF0-8594D7EE483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Summary and sign-off</vt:lpstr>
      <vt:lpstr>Travel</vt:lpstr>
      <vt:lpstr>Hospitality</vt:lpstr>
      <vt:lpstr>All other expenses</vt:lpstr>
      <vt:lpstr>Gifts and benefits</vt:lpstr>
      <vt:lpstr>'All other expenses'!Print_Area</vt:lpstr>
      <vt:lpstr>'Gifts and benefits'!Print_Area</vt:lpstr>
      <vt:lpstr>Hospitality!Print_Area</vt:lpstr>
      <vt:lpstr>'Summary and sign-off'!Print_Area</vt:lpstr>
      <vt:lpstr>Travel!Print_Area</vt:lpstr>
    </vt:vector>
  </TitlesOfParts>
  <Manager/>
  <Company>SSC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CE-Expense-Disclosure-Workbook-2018</dc:title>
  <dc:subject/>
  <dc:creator>mortensenm</dc:creator>
  <cp:keywords/>
  <dc:description>Version 7 - for review by SIT - ready 2/10/18</dc:description>
  <cp:lastModifiedBy>Sharon Houghton</cp:lastModifiedBy>
  <cp:revision/>
  <dcterms:created xsi:type="dcterms:W3CDTF">2010-10-17T20:59:02Z</dcterms:created>
  <dcterms:modified xsi:type="dcterms:W3CDTF">2026-07-30T21:40:32Z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0x0101001257575CC7A74743822C1A1F4366D414</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y fmtid="{D5CDD505-2E9C-101B-9397-08002B2CF9AE}" pid="7" name="AuthorIds_UIVersion_3585">
    <vt:lpwstr>122</vt:lpwstr>
  </property>
  <property fmtid="{D5CDD505-2E9C-101B-9397-08002B2CF9AE}" pid="8" name="AuthorIds_UIVersion_3587">
    <vt:lpwstr>122</vt:lpwstr>
  </property>
  <property fmtid="{D5CDD505-2E9C-101B-9397-08002B2CF9AE}" pid="9" name="_dlc_DocIdItemGuid">
    <vt:lpwstr>52c4d7d7-7320-4f81-b8fb-052315dc7c3b</vt:lpwstr>
  </property>
  <property fmtid="{D5CDD505-2E9C-101B-9397-08002B2CF9AE}" pid="10" name="SharedWithUsers">
    <vt:lpwstr>87;#Ken Smart;#157;#Nehalkumar patel</vt:lpwstr>
  </property>
  <property fmtid="{D5CDD505-2E9C-101B-9397-08002B2CF9AE}" pid="11" name="BusinessClassification">
    <vt:lpwstr/>
  </property>
  <property fmtid="{D5CDD505-2E9C-101B-9397-08002B2CF9AE}" pid="12" name="MediaServiceImageTags">
    <vt:lpwstr/>
  </property>
  <property fmtid="{D5CDD505-2E9C-101B-9397-08002B2CF9AE}" pid="13" name="Jet Reports Function Literals">
    <vt:lpwstr>,	;	,	{	}	[@[{0}]]	1033	5129</vt:lpwstr>
  </property>
</Properties>
</file>