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ero-my.sharepoint.com/personal/sharon_houghton_ero_govt_nz/Documents/Desktop/"/>
    </mc:Choice>
  </mc:AlternateContent>
  <xr:revisionPtr revIDLastSave="29" documentId="8_{97468E88-7123-4698-B639-466B16CBD75F}" xr6:coauthVersionLast="47" xr6:coauthVersionMax="47" xr10:uidLastSave="{E929EAD9-540A-48BB-A77D-2A6E04DD24C2}"/>
  <bookViews>
    <workbookView xWindow="28680" yWindow="-120" windowWidth="29040" windowHeight="15720" activeTab="4" xr2:uid="{00000000-000D-0000-FFFF-FFFF00000000}"/>
  </bookViews>
  <sheets>
    <sheet name="Summary and sign-off" sheetId="13" r:id="rId1"/>
    <sheet name="Travel" sheetId="1" r:id="rId2"/>
    <sheet name="Hospitality" sheetId="2" r:id="rId3"/>
    <sheet name="All other expenses" sheetId="3" r:id="rId4"/>
    <sheet name="Gifts and benefits" sheetId="4" r:id="rId5"/>
  </sheets>
  <definedNames>
    <definedName name="_xlnm.Print_Area" localSheetId="3">'All other expenses'!$A$1:$E$30</definedName>
    <definedName name="_xlnm.Print_Area" localSheetId="4">'Gifts and benefits'!$A$1:$F$25</definedName>
    <definedName name="_xlnm.Print_Area" localSheetId="2">Hospitality!$A$1:$E$20</definedName>
    <definedName name="_xlnm.Print_Area" localSheetId="0">'Summary and sign-off'!$A$1:$F$22</definedName>
    <definedName name="_xlnm.Print_Area" localSheetId="1">Travel!$A$1:$E$79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8" i="1" l="1"/>
  <c r="B24" i="3" l="1"/>
  <c r="B46" i="1" l="1"/>
  <c r="B6" i="13" l="1"/>
  <c r="E58" i="13"/>
  <c r="C58" i="13"/>
  <c r="C16" i="4"/>
  <c r="C15" i="4"/>
  <c r="B58" i="13" l="1"/>
  <c r="B57" i="13"/>
  <c r="D57" i="13"/>
  <c r="B56" i="13"/>
  <c r="D56" i="13"/>
  <c r="D55" i="13"/>
  <c r="B55" i="13"/>
  <c r="D54" i="13"/>
  <c r="B54" i="13"/>
  <c r="D53" i="13"/>
  <c r="B53" i="13"/>
  <c r="B2" i="4"/>
  <c r="B3" i="4"/>
  <c r="B2" i="3"/>
  <c r="B3" i="3"/>
  <c r="B2" i="2"/>
  <c r="B3" i="2"/>
  <c r="B2" i="1"/>
  <c r="B3" i="1"/>
  <c r="F56" i="13" l="1"/>
  <c r="F58" i="13"/>
  <c r="F57" i="13"/>
  <c r="F55" i="13"/>
  <c r="F54" i="13"/>
  <c r="F53" i="13"/>
  <c r="C13" i="13"/>
  <c r="C12" i="13"/>
  <c r="C11" i="13"/>
  <c r="C16" i="13" l="1"/>
  <c r="C17" i="13"/>
  <c r="B4" i="4" l="1"/>
  <c r="B5" i="3"/>
  <c r="B4" i="3"/>
  <c r="B5" i="2"/>
  <c r="B4" i="2"/>
  <c r="B5" i="1"/>
  <c r="B4" i="1"/>
  <c r="C15" i="13" l="1"/>
  <c r="F12" i="13" l="1"/>
  <c r="C14" i="4"/>
  <c r="F11" i="13" s="1"/>
  <c r="F13" i="13" l="1"/>
  <c r="B68" i="1"/>
  <c r="B17" i="13" s="1"/>
  <c r="B51" i="1"/>
  <c r="B16" i="13" s="1"/>
  <c r="B15" i="1"/>
  <c r="B15" i="13" s="1"/>
  <c r="B11" i="13" l="1"/>
  <c r="B13" i="13"/>
  <c r="B13" i="2"/>
  <c r="B12" i="13" s="1"/>
  <c r="B18" i="13" l="1"/>
  <c r="B7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8"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54"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<sst xmlns="http://schemas.openxmlformats.org/spreadsheetml/2006/main" count="280" uniqueCount="169">
  <si>
    <t>Secretary or Chief Executive Expenses, Gifts and Benefits Disclosure - summary &amp; sign-off*</t>
  </si>
  <si>
    <t>Organisation Name*</t>
  </si>
  <si>
    <t>Education Review Office</t>
  </si>
  <si>
    <t>Secretary or Chief Executive**</t>
  </si>
  <si>
    <t>Nicholas Pole</t>
  </si>
  <si>
    <t>Disclosure period start***</t>
  </si>
  <si>
    <t>Disclosure period end***</t>
  </si>
  <si>
    <t>Agency totals check</t>
  </si>
  <si>
    <t>Secretary or Chief Executive approval****</t>
  </si>
  <si>
    <t>This disclosure has been approved by the Departmental Secretary or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</si>
  <si>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</si>
  <si>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</si>
  <si>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</si>
  <si>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</si>
  <si>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</si>
  <si>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Gifts and benefits</t>
  </si>
  <si>
    <t>Count</t>
  </si>
  <si>
    <t>Travel expenses</t>
  </si>
  <si>
    <t>Number offered</t>
  </si>
  <si>
    <t>Hospitality</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</si>
  <si>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</si>
  <si>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</si>
  <si>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</si>
  <si>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</si>
  <si>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</si>
  <si>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</si>
  <si>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</si>
  <si>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</si>
  <si>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</si>
  <si>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</si>
  <si>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</si>
  <si>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</si>
  <si>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</si>
  <si>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</si>
  <si>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</si>
  <si>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</si>
  <si>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</si>
  <si>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</si>
  <si>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</si>
  <si>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</si>
  <si>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</si>
  <si>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Departmental Secretary or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</si>
  <si>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</si>
  <si>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</si>
  <si>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</si>
  <si>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</si>
  <si>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</si>
  <si>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</si>
  <si>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</si>
  <si>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</si>
  <si>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</si>
  <si>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</si>
  <si>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</si>
  <si>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</si>
  <si>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</si>
  <si>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</si>
  <si>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</si>
  <si>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</si>
  <si>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</si>
  <si>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</si>
  <si>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</si>
  <si>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</si>
  <si>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</si>
  <si>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</si>
  <si>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</si>
  <si>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</si>
  <si>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</si>
  <si>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</si>
  <si>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</si>
  <si>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</si>
  <si>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</si>
  <si>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</si>
  <si>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</si>
  <si>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</si>
  <si>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</si>
  <si>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</si>
  <si>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</si>
  <si>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</si>
  <si>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</si>
  <si>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Parking at Wellington Airport</t>
  </si>
  <si>
    <t>Parking</t>
  </si>
  <si>
    <t>Wellington</t>
  </si>
  <si>
    <t>Airfares</t>
  </si>
  <si>
    <t xml:space="preserve">Wellington-Christchurch return </t>
  </si>
  <si>
    <t>Wellington-Auckland return</t>
  </si>
  <si>
    <t>Travel from Auckland Airport</t>
  </si>
  <si>
    <t>Taxi/Uber</t>
  </si>
  <si>
    <t>Auckland</t>
  </si>
  <si>
    <t>Travel to Auckland Airport</t>
  </si>
  <si>
    <t>28-31 August 2025</t>
  </si>
  <si>
    <t>Rental Car</t>
  </si>
  <si>
    <t>Uber back to Auckland office</t>
  </si>
  <si>
    <t>Travel for Te Uepu Hui</t>
  </si>
  <si>
    <t>Mileage</t>
  </si>
  <si>
    <t>Auckland-Hamilton Return</t>
  </si>
  <si>
    <t>Stats NZ Investment Monitoring Committee</t>
  </si>
  <si>
    <t>Auckland-Wellington return</t>
  </si>
  <si>
    <t>Parking at Auckland Airport</t>
  </si>
  <si>
    <t>Travel to Wellington Airport</t>
  </si>
  <si>
    <t>Wellington-Hamilton return</t>
  </si>
  <si>
    <t>30-31 October 2025</t>
  </si>
  <si>
    <t>Travel from Wellington Airport</t>
  </si>
  <si>
    <t>Accomodation</t>
  </si>
  <si>
    <t>13-14 November 2025</t>
  </si>
  <si>
    <t xml:space="preserve">Airfares </t>
  </si>
  <si>
    <t>Wellington-Tauranga-Auckland return</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</si>
  <si>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</si>
  <si>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</si>
  <si>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</si>
  <si>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</si>
  <si>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</si>
  <si>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</si>
  <si>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</si>
  <si>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</si>
  <si>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</si>
  <si>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</si>
  <si>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</si>
  <si>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</si>
  <si>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</si>
  <si>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</si>
  <si>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</si>
  <si>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</si>
  <si>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</si>
  <si>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</si>
  <si>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</si>
  <si>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</si>
  <si>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</si>
  <si>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</si>
  <si>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</si>
  <si>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</si>
  <si>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</si>
  <si>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</si>
  <si>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</si>
  <si>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Monthly mobile charges</t>
  </si>
  <si>
    <t>Phone and data costs</t>
  </si>
  <si>
    <t>Nick's Leaving Gift from ERO - Photo book</t>
  </si>
  <si>
    <t>Printing Costs</t>
  </si>
  <si>
    <t>Nick's farewell card</t>
  </si>
  <si>
    <t>Stationary</t>
  </si>
  <si>
    <t>Copilot add on</t>
  </si>
  <si>
    <t>It licence and subscription costs</t>
  </si>
  <si>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</si>
  <si>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</si>
  <si>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</si>
  <si>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</si>
  <si>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</si>
  <si>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</si>
  <si>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</si>
  <si>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</si>
  <si>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</si>
  <si>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</si>
  <si>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</si>
  <si>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</si>
  <si>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</si>
  <si>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</si>
  <si>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</si>
  <si>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</si>
  <si>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</si>
  <si>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Payment date is 1 Jan 26 for perioid of 16 Nov-15 Dec 25</t>
  </si>
  <si>
    <t>NCEA Announcement</t>
  </si>
  <si>
    <t>Meeting with Staff at Christchurch Office &amp; professional learning &amp; development for Review &amp; Improvement Services</t>
  </si>
  <si>
    <t>Meet Auckland staff and AI strategy workshop</t>
  </si>
  <si>
    <t xml:space="preserve">Uber from Auckland office </t>
  </si>
  <si>
    <t>Meeting with staff at Hamilton Office &amp; induction for new staff</t>
  </si>
  <si>
    <t>Travel for Pacific Fono</t>
  </si>
  <si>
    <t>Travel for External Meeting with Principals and Meetings with Staff</t>
  </si>
  <si>
    <t>No hospitality offered.</t>
  </si>
  <si>
    <t>No gifts or benefits received</t>
  </si>
  <si>
    <t>Chief Financial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</si>
</sst>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0_);[Red]\(&quot;$&quot;#,##0.00\)"/>
    <numFmt numFmtId="165" formatCode="_(&quot;$&quot;* #,##0.00_);_(&quot;$&quot;* \(#,##0.00\);_(&quot;$&quot;* &quot;-&quot;??_);_(@_)"/>
    <numFmt numFmtId="166" formatCode="&quot;$&quot;#,##0.00"/>
    <numFmt numFmtId="167" formatCode="[$-1409]d\ mmmm\ yyyy;@"/>
    <numFmt numFmtId="168" formatCode="&quot;$&quot;#,##0.00;[Red]&quot;$&quot;#,##0.00"/>
  </numFmts>
  <fonts count="31"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b/>
      <sz val="14"/>
      <color theme="0"/>
      <name val="Arial"/>
      <family val="2"/>
    </font>
    <font>
      <sz val="10"/>
      <color rgb="FFFF0000"/>
      <name val="Arial"/>
      <family val="2"/>
    </font>
  </fonts>
  <fills count="11">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s>
  <borders count="10">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2">
    <xf numFmtId="0" fontId="0" fillId="0" borderId="0"/>
    <xf numFmtId="165" fontId="19" fillId="0" borderId="0" applyFont="0" applyFill="0" applyBorder="0" applyAlignment="0" applyProtection="0"/>
  </cellStyleXfs>
  <cellXfs count="157">
    <xf numFmtId="0" fontId="0" fillId="0" borderId="0" xfId="0"/>
    <xf numFmtId="0" fontId="0" fillId="0" borderId="0" xfId="0" applyAlignment="1" applyProtection="1">
      <alignment wrapText="1"/>
      <protection locked="0"/>
    </xf>
    <xf numFmtId="0" fontId="0" fillId="0" borderId="0" xfId="0" applyProtection="1">
      <protection locked="0"/>
    </xf>
    <xf numFmtId="0" fontId="14" fillId="2" borderId="0" xfId="0" applyFont="1" applyFill="1" applyAlignment="1">
      <alignment vertical="center" wrapText="1" readingOrder="1"/>
    </xf>
    <xf numFmtId="0" fontId="0" fillId="5" borderId="0" xfId="0" applyFill="1" applyAlignment="1">
      <alignment wrapText="1"/>
    </xf>
    <xf numFmtId="0" fontId="14" fillId="0" borderId="0" xfId="0" applyFont="1" applyAlignment="1">
      <alignment vertical="center" wrapText="1" readingOrder="1"/>
    </xf>
    <xf numFmtId="0" fontId="13" fillId="0" borderId="0" xfId="0" applyFont="1" applyAlignment="1">
      <alignment vertical="center" wrapText="1" readingOrder="1"/>
    </xf>
    <xf numFmtId="0" fontId="17" fillId="0" borderId="0" xfId="0" applyFont="1" applyAlignment="1">
      <alignment vertical="center" wrapText="1" readingOrder="1"/>
    </xf>
    <xf numFmtId="0" fontId="17" fillId="0" borderId="3" xfId="0" applyFont="1" applyBorder="1" applyAlignment="1">
      <alignment vertical="center" wrapText="1" readingOrder="1"/>
    </xf>
    <xf numFmtId="0" fontId="24"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2" fillId="0" borderId="0" xfId="0" applyFont="1"/>
    <xf numFmtId="166" fontId="21" fillId="0" borderId="0" xfId="0" applyNumberFormat="1" applyFont="1" applyAlignment="1">
      <alignment vertical="center" wrapText="1"/>
    </xf>
    <xf numFmtId="0" fontId="15"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0" fillId="0" borderId="0" xfId="0" applyFont="1" applyAlignment="1">
      <alignment vertical="center" wrapText="1" readingOrder="1"/>
    </xf>
    <xf numFmtId="0" fontId="16"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2" fillId="3" borderId="0" xfId="0" applyFont="1" applyFill="1"/>
    <xf numFmtId="1" fontId="17" fillId="0" borderId="5" xfId="0" applyNumberFormat="1" applyFont="1" applyBorder="1" applyAlignment="1">
      <alignment horizontal="center" vertical="center" wrapText="1"/>
    </xf>
    <xf numFmtId="0" fontId="11" fillId="0" borderId="0" xfId="0" applyFont="1" applyAlignment="1">
      <alignment vertical="center"/>
    </xf>
    <xf numFmtId="1" fontId="13" fillId="0" borderId="0" xfId="0" applyNumberFormat="1" applyFont="1" applyAlignment="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Alignment="1">
      <alignment vertical="center" wrapText="1"/>
    </xf>
    <xf numFmtId="0" fontId="0" fillId="5" borderId="0" xfId="0" applyFill="1" applyAlignment="1">
      <alignment horizontal="left" vertical="top"/>
    </xf>
    <xf numFmtId="0" fontId="15" fillId="3" borderId="0" xfId="0" applyFont="1" applyFill="1" applyAlignment="1">
      <alignment vertical="center" readingOrder="1"/>
    </xf>
    <xf numFmtId="0" fontId="26" fillId="0" borderId="0" xfId="0" applyFont="1"/>
    <xf numFmtId="166" fontId="15" fillId="8" borderId="0" xfId="0" applyNumberFormat="1" applyFont="1" applyFill="1" applyAlignment="1">
      <alignment horizontal="left" vertical="center" wrapText="1"/>
    </xf>
    <xf numFmtId="1" fontId="15" fillId="8" borderId="0" xfId="0" applyNumberFormat="1" applyFont="1" applyFill="1" applyAlignment="1">
      <alignment horizontal="center" vertical="center" wrapText="1"/>
    </xf>
    <xf numFmtId="164" fontId="0" fillId="0" borderId="0" xfId="0" applyNumberFormat="1" applyAlignment="1">
      <alignment wrapText="1"/>
    </xf>
    <xf numFmtId="164" fontId="15" fillId="3" borderId="0" xfId="0" applyNumberFormat="1" applyFont="1" applyFill="1" applyAlignment="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0" fontId="27" fillId="3" borderId="0" xfId="0" applyFont="1" applyFill="1" applyAlignment="1">
      <alignment horizontal="center" vertical="center" readingOrder="1"/>
    </xf>
    <xf numFmtId="164" fontId="16"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4" fillId="3" borderId="0" xfId="0" applyFont="1" applyFill="1" applyAlignment="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Alignment="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Alignment="1">
      <alignment wrapText="1"/>
    </xf>
    <xf numFmtId="0" fontId="12" fillId="0" borderId="0" xfId="0" applyFont="1"/>
    <xf numFmtId="167" fontId="11" fillId="9" borderId="3" xfId="0" applyNumberFormat="1" applyFont="1" applyFill="1" applyBorder="1" applyAlignment="1" applyProtection="1">
      <alignment vertical="center"/>
      <protection locked="0"/>
    </xf>
    <xf numFmtId="164" fontId="11" fillId="9" borderId="4" xfId="0" applyNumberFormat="1" applyFont="1" applyFill="1" applyBorder="1" applyAlignment="1" applyProtection="1">
      <alignment vertical="center" wrapText="1"/>
      <protection locked="0"/>
    </xf>
    <xf numFmtId="0" fontId="11" fillId="9" borderId="4" xfId="0" applyFont="1" applyFill="1" applyBorder="1" applyAlignment="1" applyProtection="1">
      <alignment vertical="center" wrapText="1"/>
      <protection locked="0"/>
    </xf>
    <xf numFmtId="0" fontId="11" fillId="9" borderId="5" xfId="0"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1" fillId="9" borderId="4" xfId="0" applyFont="1" applyFill="1" applyBorder="1" applyAlignment="1" applyProtection="1">
      <alignment horizontal="left" vertical="center" wrapText="1"/>
      <protection locked="0"/>
    </xf>
    <xf numFmtId="164" fontId="11" fillId="9" borderId="4" xfId="0" applyNumberFormat="1" applyFont="1" applyFill="1" applyBorder="1" applyAlignment="1" applyProtection="1">
      <alignment horizontal="right" vertical="center" wrapText="1"/>
      <protection locked="0"/>
    </xf>
    <xf numFmtId="164" fontId="11" fillId="9" borderId="8" xfId="0" applyNumberFormat="1" applyFont="1" applyFill="1" applyBorder="1" applyAlignment="1" applyProtection="1">
      <alignment vertical="center" wrapText="1"/>
      <protection locked="0"/>
    </xf>
    <xf numFmtId="0" fontId="11" fillId="9" borderId="8" xfId="0" applyFont="1" applyFill="1" applyBorder="1" applyAlignment="1" applyProtection="1">
      <alignment vertical="center" wrapText="1"/>
      <protection locked="0"/>
    </xf>
    <xf numFmtId="0" fontId="11" fillId="9" borderId="9" xfId="0" applyFont="1" applyFill="1" applyBorder="1" applyAlignment="1" applyProtection="1">
      <alignment vertical="center" wrapText="1"/>
      <protection locked="0"/>
    </xf>
    <xf numFmtId="164" fontId="11" fillId="3" borderId="4" xfId="0" applyNumberFormat="1" applyFont="1" applyFill="1" applyBorder="1" applyAlignment="1" applyProtection="1">
      <alignment vertical="center" wrapText="1"/>
      <protection locked="0"/>
    </xf>
    <xf numFmtId="0" fontId="11" fillId="3" borderId="4" xfId="0" applyFont="1" applyFill="1" applyBorder="1" applyAlignment="1" applyProtection="1">
      <alignment vertical="center" wrapText="1"/>
      <protection locked="0"/>
    </xf>
    <xf numFmtId="0" fontId="11" fillId="3" borderId="5" xfId="0" applyFont="1" applyFill="1" applyBorder="1" applyAlignment="1" applyProtection="1">
      <alignment vertical="center" wrapText="1"/>
      <protection locked="0"/>
    </xf>
    <xf numFmtId="0" fontId="16" fillId="3" borderId="0" xfId="0" applyFont="1" applyFill="1" applyAlignment="1">
      <alignment horizontal="left" vertical="center" wrapText="1"/>
    </xf>
    <xf numFmtId="0" fontId="15" fillId="3" borderId="0" xfId="0" applyFont="1" applyFill="1" applyAlignment="1">
      <alignment horizontal="left" vertical="center" readingOrder="1"/>
    </xf>
    <xf numFmtId="166" fontId="15" fillId="3" borderId="0" xfId="0" applyNumberFormat="1" applyFont="1" applyFill="1" applyAlignment="1">
      <alignment horizontal="left" vertical="center" wrapText="1"/>
    </xf>
    <xf numFmtId="166" fontId="27" fillId="3" borderId="0" xfId="0" applyNumberFormat="1" applyFont="1" applyFill="1" applyAlignment="1">
      <alignment horizontal="center" vertical="center" wrapText="1"/>
    </xf>
    <xf numFmtId="164" fontId="11" fillId="10" borderId="4" xfId="0" applyNumberFormat="1" applyFont="1" applyFill="1" applyBorder="1" applyAlignment="1" applyProtection="1">
      <alignment vertical="center" wrapText="1"/>
      <protection locked="0"/>
    </xf>
    <xf numFmtId="0" fontId="11" fillId="10" borderId="4" xfId="0" applyFont="1" applyFill="1" applyBorder="1" applyAlignment="1" applyProtection="1">
      <alignment vertical="center" wrapText="1"/>
      <protection locked="0"/>
    </xf>
    <xf numFmtId="0" fontId="11" fillId="10" borderId="5" xfId="0"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1" fillId="10" borderId="4" xfId="0"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right" vertical="center" wrapText="1"/>
      <protection locked="0"/>
    </xf>
    <xf numFmtId="0" fontId="27" fillId="3" borderId="0" xfId="0" applyFont="1" applyFill="1" applyAlignment="1">
      <alignment horizontal="center" vertical="center" wrapText="1"/>
    </xf>
    <xf numFmtId="167" fontId="11" fillId="10" borderId="3" xfId="0" applyNumberFormat="1" applyFont="1" applyFill="1" applyBorder="1" applyAlignment="1" applyProtection="1">
      <alignment horizontal="left" vertical="center"/>
      <protection locked="0"/>
    </xf>
    <xf numFmtId="167" fontId="11" fillId="10" borderId="3" xfId="0" applyNumberFormat="1" applyFont="1" applyFill="1" applyBorder="1" applyAlignment="1" applyProtection="1">
      <alignment horizontal="left" vertical="center" wrapText="1"/>
      <protection locked="0"/>
    </xf>
    <xf numFmtId="167" fontId="11" fillId="10" borderId="3" xfId="0" applyNumberFormat="1" applyFont="1" applyFill="1" applyBorder="1" applyAlignment="1">
      <alignment horizontal="left" vertical="center"/>
    </xf>
    <xf numFmtId="164" fontId="11" fillId="10" borderId="4" xfId="0" applyNumberFormat="1" applyFont="1" applyFill="1" applyBorder="1" applyAlignment="1">
      <alignment vertical="center" wrapText="1"/>
    </xf>
    <xf numFmtId="0" fontId="11" fillId="10" borderId="4" xfId="0" applyFont="1" applyFill="1" applyBorder="1" applyAlignment="1">
      <alignment vertical="center" wrapText="1"/>
    </xf>
    <xf numFmtId="0" fontId="11" fillId="10" borderId="5" xfId="0" applyFont="1" applyFill="1" applyBorder="1" applyAlignment="1">
      <alignment vertical="center" wrapText="1"/>
    </xf>
    <xf numFmtId="167" fontId="30" fillId="10" borderId="3" xfId="0" applyNumberFormat="1" applyFont="1" applyFill="1" applyBorder="1" applyAlignment="1" applyProtection="1">
      <alignment horizontal="left" vertical="center"/>
      <protection locked="0"/>
    </xf>
    <xf numFmtId="164" fontId="30" fillId="10" borderId="4" xfId="0" applyNumberFormat="1" applyFont="1" applyFill="1" applyBorder="1" applyAlignment="1" applyProtection="1">
      <alignment vertical="center" wrapText="1"/>
      <protection locked="0"/>
    </xf>
    <xf numFmtId="0" fontId="30" fillId="10" borderId="4" xfId="0" applyFont="1" applyFill="1" applyBorder="1" applyAlignment="1" applyProtection="1">
      <alignment vertical="center" wrapText="1"/>
      <protection locked="0"/>
    </xf>
    <xf numFmtId="0" fontId="30" fillId="10" borderId="5" xfId="0" applyFont="1" applyFill="1" applyBorder="1" applyAlignment="1" applyProtection="1">
      <alignment vertical="center" wrapText="1"/>
      <protection locked="0"/>
    </xf>
    <xf numFmtId="0" fontId="30" fillId="0" borderId="0" xfId="0" applyFont="1" applyAlignment="1" applyProtection="1">
      <alignment wrapText="1"/>
      <protection locked="0"/>
    </xf>
    <xf numFmtId="0" fontId="30" fillId="0" borderId="0" xfId="0" applyFont="1" applyProtection="1">
      <protection locked="0"/>
    </xf>
    <xf numFmtId="0" fontId="11" fillId="0" borderId="0" xfId="0" applyFont="1" applyAlignment="1" applyProtection="1">
      <alignment wrapText="1"/>
      <protection locked="0"/>
    </xf>
    <xf numFmtId="0" fontId="11" fillId="0" borderId="0" xfId="0" applyFont="1" applyProtection="1">
      <protection locked="0"/>
    </xf>
    <xf numFmtId="168" fontId="1" fillId="0" borderId="0" xfId="0" applyNumberFormat="1" applyFont="1" applyAlignment="1">
      <alignment wrapText="1"/>
    </xf>
    <xf numFmtId="0" fontId="14" fillId="2" borderId="0" xfId="0" applyFont="1" applyFill="1" applyAlignment="1">
      <alignment horizontal="left" vertical="center" wrapText="1" readingOrder="1"/>
    </xf>
    <xf numFmtId="167" fontId="11" fillId="9" borderId="7" xfId="0" applyNumberFormat="1" applyFont="1" applyFill="1" applyBorder="1" applyAlignment="1" applyProtection="1">
      <alignment horizontal="left" vertical="center" wrapText="1"/>
      <protection locked="0"/>
    </xf>
    <xf numFmtId="0" fontId="16" fillId="3" borderId="0" xfId="0" applyFont="1" applyFill="1" applyAlignment="1">
      <alignment horizontal="left" vertical="center"/>
    </xf>
    <xf numFmtId="0" fontId="0" fillId="0" borderId="0" xfId="0" applyAlignment="1">
      <alignment horizontal="left" wrapText="1"/>
    </xf>
    <xf numFmtId="167" fontId="11" fillId="3" borderId="3" xfId="0" applyNumberFormat="1" applyFont="1" applyFill="1" applyBorder="1" applyAlignment="1" applyProtection="1">
      <alignment horizontal="left" vertical="center"/>
      <protection locked="0"/>
    </xf>
    <xf numFmtId="167" fontId="11" fillId="9" borderId="3" xfId="0" applyNumberFormat="1" applyFont="1" applyFill="1" applyBorder="1" applyAlignment="1" applyProtection="1">
      <alignment horizontal="left" vertical="center"/>
      <protection locked="0"/>
    </xf>
    <xf numFmtId="0" fontId="15" fillId="3" borderId="0" xfId="0" applyFont="1" applyFill="1" applyAlignment="1">
      <alignment horizontal="left" vertical="center" wrapText="1" readingOrder="1"/>
    </xf>
    <xf numFmtId="0" fontId="4" fillId="0" borderId="0" xfId="0" applyFont="1" applyAlignment="1">
      <alignment horizontal="left" wrapText="1"/>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horizontal="left"/>
    </xf>
    <xf numFmtId="1" fontId="11" fillId="3" borderId="0" xfId="0" applyNumberFormat="1" applyFont="1" applyFill="1" applyAlignment="1">
      <alignment horizontal="center" vertical="center" wrapText="1"/>
    </xf>
    <xf numFmtId="0" fontId="11" fillId="0" borderId="0" xfId="0" applyFont="1" applyAlignment="1">
      <alignment wrapText="1"/>
    </xf>
    <xf numFmtId="0" fontId="11" fillId="5" borderId="0" xfId="0" applyFont="1" applyFill="1" applyAlignment="1">
      <alignment wrapText="1"/>
    </xf>
    <xf numFmtId="167" fontId="11" fillId="10" borderId="0" xfId="0" applyNumberFormat="1" applyFont="1" applyFill="1" applyAlignment="1" applyProtection="1">
      <alignment horizontal="left" vertical="center"/>
      <protection locked="0"/>
    </xf>
    <xf numFmtId="164" fontId="11" fillId="10" borderId="0" xfId="0" applyNumberFormat="1" applyFont="1" applyFill="1" applyAlignment="1" applyProtection="1">
      <alignment vertical="center" wrapText="1"/>
      <protection locked="0"/>
    </xf>
    <xf numFmtId="0" fontId="11" fillId="10" borderId="0" xfId="0" applyFont="1" applyFill="1" applyAlignment="1" applyProtection="1">
      <alignment vertical="center" wrapText="1"/>
      <protection locked="0"/>
    </xf>
    <xf numFmtId="168" fontId="11" fillId="0" borderId="0" xfId="0" applyNumberFormat="1" applyFont="1" applyAlignment="1" applyProtection="1">
      <alignment wrapText="1"/>
      <protection locked="0"/>
    </xf>
    <xf numFmtId="0" fontId="11" fillId="0" borderId="0" xfId="0" applyFont="1" applyAlignment="1">
      <alignment horizontal="center" vertical="center" wrapText="1" readingOrder="1"/>
    </xf>
    <xf numFmtId="0" fontId="10" fillId="10" borderId="2" xfId="0" applyFont="1" applyFill="1" applyBorder="1" applyAlignment="1" applyProtection="1">
      <alignment horizontal="left" vertical="center" wrapText="1" readingOrder="1"/>
      <protection locked="0"/>
    </xf>
    <xf numFmtId="0" fontId="9" fillId="0" borderId="6" xfId="0" applyFont="1" applyBorder="1" applyAlignment="1">
      <alignment horizontal="left" vertical="center"/>
    </xf>
    <xf numFmtId="0" fontId="29" fillId="2" borderId="0" xfId="0" applyFont="1" applyFill="1" applyAlignment="1">
      <alignment horizontal="center" vertical="center"/>
    </xf>
    <xf numFmtId="0" fontId="28" fillId="10" borderId="2" xfId="0" applyFont="1" applyFill="1" applyBorder="1" applyAlignment="1" applyProtection="1">
      <alignment horizontal="left" vertical="center" wrapText="1" readingOrder="1"/>
      <protection locked="0"/>
    </xf>
    <xf numFmtId="167" fontId="28" fillId="10" borderId="2" xfId="0" applyNumberFormat="1" applyFont="1" applyFill="1" applyBorder="1" applyAlignment="1" applyProtection="1">
      <alignment horizontal="left" vertical="center" wrapText="1" readingOrder="1"/>
      <protection locked="0"/>
    </xf>
    <xf numFmtId="167" fontId="9" fillId="0" borderId="2" xfId="0" applyNumberFormat="1" applyFont="1" applyBorder="1" applyAlignment="1">
      <alignment horizontal="left" vertical="center" wrapText="1" readingOrder="1"/>
    </xf>
    <xf numFmtId="0" fontId="27" fillId="3" borderId="0" xfId="0" applyFont="1" applyFill="1" applyAlignment="1">
      <alignment horizontal="center" vertical="center" wrapText="1"/>
    </xf>
    <xf numFmtId="0" fontId="18" fillId="2" borderId="0" xfId="0" applyFont="1" applyFill="1" applyAlignment="1">
      <alignment horizontal="center" vertical="center"/>
    </xf>
    <xf numFmtId="0" fontId="14"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16"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cellXfs>
  <cellStyles count="2">
    <cellStyle name="Currency" xfId="1" builtinId="4"/>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zoomScaleNormal="100" workbookViewId="0">
      <selection activeCell="G10" sqref="G10"/>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39" t="s">
        <v>0</v>
      </c>
      <c r="B1" s="139"/>
      <c r="C1" s="139"/>
      <c r="D1" s="139"/>
      <c r="E1" s="139"/>
      <c r="F1" s="139"/>
      <c r="G1" s="17"/>
      <c r="H1" s="17"/>
      <c r="I1" s="17"/>
      <c r="J1" s="17"/>
      <c r="K1" s="17"/>
    </row>
    <row r="2" spans="1:11" ht="21" customHeight="1" x14ac:dyDescent="0.2">
      <c r="A2" s="3" t="s">
        <v>1</v>
      </c>
      <c r="B2" s="140" t="s">
        <v>2</v>
      </c>
      <c r="C2" s="140"/>
      <c r="D2" s="140"/>
      <c r="E2" s="140"/>
      <c r="F2" s="140"/>
      <c r="G2" s="17"/>
      <c r="H2" s="17"/>
      <c r="I2" s="17"/>
      <c r="J2" s="17"/>
      <c r="K2" s="17"/>
    </row>
    <row r="3" spans="1:11" ht="15.75" x14ac:dyDescent="0.2">
      <c r="A3" s="3" t="s">
        <v>3</v>
      </c>
      <c r="B3" s="140" t="s">
        <v>4</v>
      </c>
      <c r="C3" s="140"/>
      <c r="D3" s="140"/>
      <c r="E3" s="140"/>
      <c r="F3" s="140"/>
      <c r="G3" s="17"/>
      <c r="H3" s="17"/>
      <c r="I3" s="17"/>
      <c r="J3" s="17"/>
      <c r="K3" s="17"/>
    </row>
    <row r="4" spans="1:11" ht="21" customHeight="1" x14ac:dyDescent="0.2">
      <c r="A4" s="3" t="s">
        <v>5</v>
      </c>
      <c r="B4" s="141">
        <v>45839</v>
      </c>
      <c r="C4" s="141"/>
      <c r="D4" s="141"/>
      <c r="E4" s="141"/>
      <c r="F4" s="141"/>
      <c r="G4" s="17"/>
      <c r="H4" s="17"/>
      <c r="I4" s="17"/>
      <c r="J4" s="17"/>
      <c r="K4" s="17"/>
    </row>
    <row r="5" spans="1:11" ht="21" customHeight="1" x14ac:dyDescent="0.2">
      <c r="A5" s="3" t="s">
        <v>6</v>
      </c>
      <c r="B5" s="141">
        <v>45984</v>
      </c>
      <c r="C5" s="141"/>
      <c r="D5" s="141"/>
      <c r="E5" s="141"/>
      <c r="F5" s="141"/>
      <c r="G5" s="17"/>
      <c r="H5" s="17"/>
      <c r="I5" s="17"/>
      <c r="J5" s="17"/>
      <c r="K5" s="17"/>
    </row>
    <row r="6" spans="1:11" ht="21" customHeight="1" x14ac:dyDescent="0.2">
      <c r="A6" s="3" t="s">
        <v>7</v>
      </c>
      <c r="B6" s="138" t="str">
        <f>IF(AND(Travel!B7&lt;&gt;A28,Hospitality!B7&lt;&gt;A28,'All other expenses'!B7&lt;&gt;A28,'Gifts and benefits'!B7&lt;&gt;A28),A29,IF(AND(Travel!B7=A28,Hospitality!B7=A28,'All other expenses'!B7=A28,'Gifts and benefits'!B7=A28),A31,A30))</f>
        <v>Data and totals checked on all sheets</v>
      </c>
      <c r="C6" s="138"/>
      <c r="D6" s="138"/>
      <c r="E6" s="138"/>
      <c r="F6" s="138"/>
      <c r="G6" s="23"/>
      <c r="H6" s="17"/>
      <c r="I6" s="17"/>
      <c r="J6" s="17"/>
      <c r="K6" s="17"/>
    </row>
    <row r="7" spans="1:11" ht="31.5" x14ac:dyDescent="0.2">
      <c r="A7" s="3" t="s">
        <v>8</v>
      </c>
      <c r="B7" s="137" t="s">
        <v>9</v>
      </c>
      <c r="C7" s="137"/>
      <c r="D7" s="137"/>
      <c r="E7" s="137"/>
      <c r="F7" s="137"/>
      <c r="G7" s="23"/>
      <c r="H7" s="17"/>
      <c r="I7" s="17"/>
      <c r="J7" s="17"/>
      <c r="K7" s="17"/>
    </row>
    <row r="8" spans="1:11" ht="25.5" customHeight="1" x14ac:dyDescent="0.2">
      <c r="A8" s="3" t="s">
        <v>10</v>
      </c>
      <c r="B8" s="137" t="s">
        <v>168</v>
      </c>
      <c r="C8" s="137"/>
      <c r="D8" s="137"/>
      <c r="E8" s="137"/>
      <c r="F8" s="137"/>
      <c r="G8" s="23"/>
      <c r="H8" s="17"/>
      <c r="I8" s="17"/>
      <c r="J8" s="17"/>
      <c r="K8" s="17"/>
    </row>
    <row r="9" spans="1:11" ht="66.75" customHeight="1" x14ac:dyDescent="0.2">
      <c r="A9" s="136" t="s">
        <v>11</v>
      </c>
      <c r="B9" s="136"/>
      <c r="C9" s="136"/>
      <c r="D9" s="136"/>
      <c r="E9" s="136"/>
      <c r="F9" s="136"/>
      <c r="G9" s="23"/>
      <c r="H9" s="17"/>
      <c r="I9" s="17"/>
      <c r="J9" s="17"/>
      <c r="K9" s="17"/>
    </row>
    <row r="10" spans="1:11" s="75" customFormat="1" ht="36" customHeight="1" x14ac:dyDescent="0.2">
      <c r="A10" s="69" t="s">
        <v>12</v>
      </c>
      <c r="B10" s="70" t="s">
        <v>13</v>
      </c>
      <c r="C10" s="70" t="s">
        <v>14</v>
      </c>
      <c r="D10" s="71"/>
      <c r="E10" s="72" t="s">
        <v>15</v>
      </c>
      <c r="F10" s="73" t="s">
        <v>16</v>
      </c>
      <c r="G10" s="74"/>
      <c r="H10" s="74"/>
      <c r="I10" s="74"/>
      <c r="J10" s="74"/>
      <c r="K10" s="74"/>
    </row>
    <row r="11" spans="1:11" ht="27.75" customHeight="1" x14ac:dyDescent="0.2">
      <c r="A11" s="8" t="s">
        <v>17</v>
      </c>
      <c r="B11" s="44">
        <f>B15+B16+B17</f>
        <v>6624.68</v>
      </c>
      <c r="C11" s="50" t="str">
        <f>IF(Travel!B6="",A32,Travel!B6)</f>
        <v>Figures exclude GST</v>
      </c>
      <c r="D11" s="6"/>
      <c r="E11" s="8" t="s">
        <v>18</v>
      </c>
      <c r="F11" s="32">
        <f>'Gifts and benefits'!C14</f>
        <v>0</v>
      </c>
      <c r="G11" s="29"/>
      <c r="H11" s="29"/>
      <c r="I11" s="29"/>
      <c r="J11" s="29"/>
      <c r="K11" s="29"/>
    </row>
    <row r="12" spans="1:11" ht="27.75" customHeight="1" x14ac:dyDescent="0.2">
      <c r="A12" s="8" t="s">
        <v>19</v>
      </c>
      <c r="B12" s="44">
        <f>Hospitality!B13</f>
        <v>0</v>
      </c>
      <c r="C12" s="50" t="str">
        <f>IF(Hospitality!B6="",A32,Hospitality!B6)</f>
        <v>Figures exclude GST</v>
      </c>
      <c r="D12" s="6"/>
      <c r="E12" s="8" t="s">
        <v>20</v>
      </c>
      <c r="F12" s="32">
        <f>'Gifts and benefits'!C15</f>
        <v>0</v>
      </c>
      <c r="G12" s="29"/>
      <c r="H12" s="29"/>
      <c r="I12" s="29"/>
      <c r="J12" s="29"/>
      <c r="K12" s="29"/>
    </row>
    <row r="13" spans="1:11" ht="27.75" customHeight="1" x14ac:dyDescent="0.2">
      <c r="A13" s="8" t="s">
        <v>21</v>
      </c>
      <c r="B13" s="44">
        <f>'All other expenses'!B24</f>
        <v>696.08999999999992</v>
      </c>
      <c r="C13" s="50" t="str">
        <f>IF('All other expenses'!B6="",A32,'All other expenses'!B6)</f>
        <v>Figures exclude GST</v>
      </c>
      <c r="D13" s="6"/>
      <c r="E13" s="8" t="s">
        <v>22</v>
      </c>
      <c r="F13" s="32">
        <f>'Gifts and benefits'!C16</f>
        <v>0</v>
      </c>
      <c r="G13" s="17"/>
      <c r="H13" s="17"/>
      <c r="I13" s="17"/>
      <c r="J13" s="17"/>
      <c r="K13" s="17"/>
    </row>
    <row r="14" spans="1:11" ht="12.75" customHeight="1" x14ac:dyDescent="0.2">
      <c r="A14" s="7"/>
      <c r="B14" s="45"/>
      <c r="C14" s="51"/>
      <c r="D14" s="33"/>
      <c r="E14" s="6"/>
      <c r="F14" s="34"/>
      <c r="G14" s="17"/>
      <c r="H14" s="17"/>
      <c r="I14" s="17"/>
      <c r="J14" s="17"/>
      <c r="K14" s="17"/>
    </row>
    <row r="15" spans="1:11" ht="27.75" customHeight="1" x14ac:dyDescent="0.2">
      <c r="A15" s="9" t="s">
        <v>23</v>
      </c>
      <c r="B15" s="46">
        <f>Travel!B15</f>
        <v>0</v>
      </c>
      <c r="C15" s="52" t="str">
        <f>C11</f>
        <v>Figures exclude GST</v>
      </c>
      <c r="D15" s="6"/>
      <c r="E15" s="6"/>
      <c r="F15" s="34"/>
      <c r="G15" s="17"/>
      <c r="H15" s="17"/>
      <c r="I15" s="17"/>
      <c r="J15" s="17"/>
      <c r="K15" s="17"/>
    </row>
    <row r="16" spans="1:11" ht="27.75" customHeight="1" x14ac:dyDescent="0.2">
      <c r="A16" s="9" t="s">
        <v>24</v>
      </c>
      <c r="B16" s="46">
        <f>Travel!B51</f>
        <v>6624.68</v>
      </c>
      <c r="C16" s="52" t="str">
        <f>C11</f>
        <v>Figures exclude GST</v>
      </c>
      <c r="D16" s="35"/>
      <c r="E16" s="6"/>
      <c r="F16" s="36"/>
      <c r="G16" s="17"/>
      <c r="H16" s="17"/>
      <c r="I16" s="17"/>
      <c r="J16" s="17"/>
      <c r="K16" s="17"/>
    </row>
    <row r="17" spans="1:11" ht="27.75" customHeight="1" x14ac:dyDescent="0.2">
      <c r="A17" s="9" t="s">
        <v>25</v>
      </c>
      <c r="B17" s="46">
        <f>Travel!B68</f>
        <v>0</v>
      </c>
      <c r="C17" s="52" t="str">
        <f>C11</f>
        <v>Figures exclude GST</v>
      </c>
      <c r="D17" s="6"/>
      <c r="E17" s="6"/>
      <c r="F17" s="36"/>
      <c r="G17" s="17"/>
      <c r="H17" s="17"/>
      <c r="I17" s="17"/>
      <c r="J17" s="17"/>
      <c r="K17" s="17"/>
    </row>
    <row r="18" spans="1:11" ht="27.75" customHeight="1" x14ac:dyDescent="0.2">
      <c r="A18" s="17"/>
      <c r="B18" s="117">
        <f>B11+B12+B13</f>
        <v>7320.77</v>
      </c>
      <c r="C18" s="17"/>
      <c r="D18" s="5"/>
      <c r="E18" s="6"/>
      <c r="F18" s="28"/>
      <c r="G18" s="17"/>
      <c r="H18" s="17"/>
      <c r="I18" s="17"/>
      <c r="J18" s="17"/>
      <c r="K18" s="17"/>
    </row>
    <row r="19" spans="1:11" x14ac:dyDescent="0.2">
      <c r="A19" s="18" t="s">
        <v>26</v>
      </c>
      <c r="B19" s="19"/>
      <c r="C19" s="17"/>
      <c r="D19" s="17"/>
      <c r="E19" s="17"/>
      <c r="F19" s="17"/>
      <c r="G19" s="17"/>
      <c r="H19" s="17"/>
      <c r="I19" s="17"/>
      <c r="J19" s="17"/>
      <c r="K19" s="17"/>
    </row>
    <row r="20" spans="1:11" x14ac:dyDescent="0.2">
      <c r="A20" s="20" t="s">
        <v>27</v>
      </c>
      <c r="D20" s="17"/>
      <c r="E20" s="17"/>
      <c r="F20" s="17"/>
      <c r="G20" s="17"/>
      <c r="H20" s="17"/>
      <c r="I20" s="17"/>
      <c r="J20" s="17"/>
      <c r="K20" s="17"/>
    </row>
    <row r="21" spans="1:11" ht="12.6" customHeight="1" x14ac:dyDescent="0.2">
      <c r="A21" s="20" t="s">
        <v>28</v>
      </c>
      <c r="D21" s="17"/>
      <c r="E21" s="17"/>
      <c r="F21" s="17"/>
      <c r="G21" s="17"/>
      <c r="H21" s="17"/>
      <c r="I21" s="17"/>
      <c r="J21" s="17"/>
      <c r="K21" s="17"/>
    </row>
    <row r="22" spans="1:11" ht="12.6" customHeight="1" x14ac:dyDescent="0.2">
      <c r="A22" s="20" t="s">
        <v>29</v>
      </c>
      <c r="D22" s="17"/>
      <c r="E22" s="17"/>
      <c r="F22" s="17"/>
      <c r="G22" s="17"/>
      <c r="H22" s="17"/>
      <c r="I22" s="17"/>
      <c r="J22" s="17"/>
      <c r="K22" s="17"/>
    </row>
    <row r="23" spans="1:11" hidden="1" x14ac:dyDescent="0.2">
      <c r="A23" s="12" t="s">
        <v>30</v>
      </c>
      <c r="B23" s="13"/>
      <c r="C23" s="13"/>
      <c r="D23" s="13"/>
      <c r="E23" s="13"/>
      <c r="F23" s="13"/>
      <c r="G23" s="17"/>
      <c r="H23" s="17"/>
      <c r="I23" s="17"/>
      <c r="J23" s="17"/>
      <c r="K23" s="17"/>
    </row>
    <row r="24" spans="1:11" ht="12.75" hidden="1" customHeight="1" x14ac:dyDescent="0.2">
      <c r="A24" s="11" t="s">
        <v>31</v>
      </c>
      <c r="B24" s="4"/>
      <c r="C24" s="131"/>
      <c r="D24" s="11"/>
      <c r="E24" s="11"/>
      <c r="F24" s="11"/>
      <c r="G24" s="17"/>
      <c r="H24" s="17"/>
      <c r="I24" s="17"/>
      <c r="J24" s="17"/>
      <c r="K24" s="17"/>
    </row>
    <row r="25" spans="1:11" hidden="1" x14ac:dyDescent="0.2">
      <c r="A25" s="10" t="s">
        <v>32</v>
      </c>
      <c r="B25" s="10"/>
      <c r="C25" s="10"/>
      <c r="D25" s="10"/>
      <c r="E25" s="10"/>
      <c r="F25" s="10"/>
      <c r="G25" s="17"/>
      <c r="H25" s="17"/>
      <c r="I25" s="17"/>
      <c r="J25" s="17"/>
      <c r="K25" s="17"/>
    </row>
    <row r="26" spans="1:11" hidden="1" x14ac:dyDescent="0.2">
      <c r="A26" s="10" t="s">
        <v>33</v>
      </c>
      <c r="B26" s="10"/>
      <c r="C26" s="10"/>
      <c r="D26" s="10"/>
      <c r="E26" s="10"/>
      <c r="F26" s="10"/>
      <c r="G26" s="17"/>
      <c r="H26" s="17"/>
      <c r="I26" s="17"/>
      <c r="J26" s="17"/>
      <c r="K26" s="17"/>
    </row>
    <row r="27" spans="1:11" hidden="1" x14ac:dyDescent="0.2">
      <c r="A27" s="11" t="s">
        <v>34</v>
      </c>
      <c r="B27" s="11"/>
      <c r="C27" s="11"/>
      <c r="D27" s="11"/>
      <c r="E27" s="11"/>
      <c r="F27" s="11"/>
      <c r="G27" s="17"/>
      <c r="H27" s="17"/>
      <c r="I27" s="17"/>
      <c r="J27" s="17"/>
      <c r="K27" s="17"/>
    </row>
    <row r="28" spans="1:11" hidden="1" x14ac:dyDescent="0.2">
      <c r="A28" s="11" t="s">
        <v>35</v>
      </c>
      <c r="B28" s="11"/>
      <c r="C28" s="11"/>
      <c r="D28" s="11"/>
      <c r="E28" s="11"/>
      <c r="F28" s="11"/>
      <c r="G28" s="17"/>
      <c r="H28" s="17"/>
      <c r="I28" s="17"/>
      <c r="J28" s="17"/>
      <c r="K28" s="17"/>
    </row>
    <row r="29" spans="1:11" hidden="1" x14ac:dyDescent="0.2">
      <c r="A29" s="10" t="s">
        <v>36</v>
      </c>
      <c r="B29" s="10"/>
      <c r="C29" s="10"/>
      <c r="D29" s="10"/>
      <c r="E29" s="10"/>
      <c r="F29" s="10"/>
      <c r="G29" s="17"/>
      <c r="H29" s="17"/>
      <c r="I29" s="17"/>
      <c r="J29" s="17"/>
      <c r="K29" s="17"/>
    </row>
    <row r="30" spans="1:11" hidden="1" x14ac:dyDescent="0.2">
      <c r="A30" s="10" t="s">
        <v>37</v>
      </c>
      <c r="B30" s="10"/>
      <c r="C30" s="10"/>
      <c r="D30" s="10"/>
      <c r="E30" s="10"/>
      <c r="F30" s="10"/>
      <c r="G30" s="17"/>
      <c r="H30" s="17"/>
      <c r="I30" s="17"/>
      <c r="J30" s="17"/>
      <c r="K30" s="17"/>
    </row>
    <row r="31" spans="1:11" hidden="1" x14ac:dyDescent="0.2">
      <c r="A31" s="10" t="s">
        <v>38</v>
      </c>
      <c r="B31" s="10"/>
      <c r="C31" s="10"/>
      <c r="D31" s="10"/>
      <c r="E31" s="10"/>
      <c r="F31" s="10"/>
      <c r="G31" s="17"/>
      <c r="H31" s="17"/>
      <c r="I31" s="17"/>
      <c r="J31" s="17"/>
      <c r="K31" s="17"/>
    </row>
    <row r="32" spans="1:11" hidden="1" x14ac:dyDescent="0.2">
      <c r="A32" s="11" t="s">
        <v>39</v>
      </c>
      <c r="B32" s="11"/>
      <c r="C32" s="11"/>
      <c r="D32" s="11"/>
      <c r="E32" s="11"/>
      <c r="F32" s="11"/>
      <c r="G32" s="17"/>
      <c r="H32" s="17"/>
      <c r="I32" s="17"/>
      <c r="J32" s="17"/>
      <c r="K32" s="17"/>
    </row>
    <row r="33" spans="1:11" hidden="1" x14ac:dyDescent="0.2">
      <c r="A33" s="11" t="s">
        <v>40</v>
      </c>
      <c r="B33" s="11"/>
      <c r="C33" s="11"/>
      <c r="D33" s="11"/>
      <c r="E33" s="11"/>
      <c r="F33" s="11"/>
      <c r="G33" s="17"/>
      <c r="H33" s="17"/>
      <c r="I33" s="17"/>
      <c r="J33" s="17"/>
      <c r="K33" s="17"/>
    </row>
    <row r="34" spans="1:11" hidden="1" x14ac:dyDescent="0.2">
      <c r="A34" s="10" t="s">
        <v>41</v>
      </c>
      <c r="B34" s="48"/>
      <c r="C34" s="48"/>
      <c r="D34" s="48"/>
      <c r="E34" s="48"/>
      <c r="F34" s="48"/>
      <c r="G34" s="17"/>
      <c r="H34" s="17"/>
      <c r="I34" s="17"/>
      <c r="J34" s="17"/>
      <c r="K34" s="17"/>
    </row>
    <row r="35" spans="1:11" hidden="1" x14ac:dyDescent="0.2">
      <c r="A35" s="10" t="s">
        <v>9</v>
      </c>
      <c r="B35" s="48"/>
      <c r="C35" s="48"/>
      <c r="D35" s="48"/>
      <c r="E35" s="48"/>
      <c r="F35" s="48"/>
      <c r="G35" s="17"/>
      <c r="H35" s="17"/>
      <c r="I35" s="17"/>
      <c r="J35" s="17"/>
      <c r="K35" s="17"/>
    </row>
    <row r="36" spans="1:11" hidden="1" x14ac:dyDescent="0.2">
      <c r="A36" s="10" t="s">
        <v>42</v>
      </c>
      <c r="B36" s="48"/>
      <c r="C36" s="48"/>
      <c r="D36" s="48"/>
      <c r="E36" s="48"/>
      <c r="F36" s="48"/>
      <c r="G36" s="17"/>
      <c r="H36" s="17"/>
      <c r="I36" s="17"/>
      <c r="J36" s="17"/>
      <c r="K36" s="17"/>
    </row>
    <row r="37" spans="1:11" hidden="1" x14ac:dyDescent="0.2">
      <c r="A37" s="11" t="s">
        <v>43</v>
      </c>
      <c r="B37" s="4"/>
      <c r="C37" s="4"/>
      <c r="D37" s="4"/>
      <c r="E37" s="4"/>
      <c r="F37" s="4"/>
      <c r="G37" s="17"/>
      <c r="H37" s="17"/>
      <c r="I37" s="17"/>
      <c r="J37" s="17"/>
      <c r="K37" s="17"/>
    </row>
    <row r="38" spans="1:11" hidden="1" x14ac:dyDescent="0.2">
      <c r="A38" s="4" t="s">
        <v>44</v>
      </c>
      <c r="B38" s="4"/>
      <c r="C38" s="4"/>
      <c r="D38" s="4"/>
      <c r="E38" s="4"/>
      <c r="F38" s="4"/>
      <c r="G38" s="17"/>
      <c r="H38" s="17"/>
      <c r="I38" s="17"/>
      <c r="J38" s="17"/>
      <c r="K38" s="17"/>
    </row>
    <row r="39" spans="1:11" hidden="1" x14ac:dyDescent="0.2">
      <c r="A39" s="4" t="s">
        <v>45</v>
      </c>
      <c r="B39" s="4"/>
      <c r="C39" s="4"/>
      <c r="D39" s="4"/>
      <c r="E39" s="4"/>
      <c r="F39" s="4"/>
      <c r="G39" s="17"/>
      <c r="H39" s="17"/>
      <c r="I39" s="17"/>
      <c r="J39" s="17"/>
      <c r="K39" s="17"/>
    </row>
    <row r="40" spans="1:11" hidden="1" x14ac:dyDescent="0.2">
      <c r="A40" s="4" t="s">
        <v>46</v>
      </c>
      <c r="B40" s="4"/>
      <c r="C40" s="4"/>
      <c r="D40" s="4"/>
      <c r="E40" s="4"/>
      <c r="F40" s="4"/>
      <c r="G40" s="17"/>
      <c r="H40" s="17"/>
      <c r="I40" s="17"/>
      <c r="J40" s="17"/>
      <c r="K40" s="17"/>
    </row>
    <row r="41" spans="1:11" hidden="1" x14ac:dyDescent="0.2">
      <c r="A41" s="4" t="s">
        <v>47</v>
      </c>
      <c r="B41" s="4"/>
      <c r="C41" s="4"/>
      <c r="D41" s="4"/>
      <c r="E41" s="4"/>
      <c r="F41" s="4"/>
      <c r="G41" s="17"/>
      <c r="H41" s="17"/>
      <c r="I41" s="17"/>
      <c r="J41" s="17"/>
      <c r="K41" s="17"/>
    </row>
    <row r="42" spans="1:11" hidden="1" x14ac:dyDescent="0.2">
      <c r="A42" s="4" t="s">
        <v>48</v>
      </c>
      <c r="B42" s="4"/>
      <c r="C42" s="4"/>
      <c r="D42" s="4"/>
      <c r="E42" s="4"/>
      <c r="F42" s="4"/>
      <c r="G42" s="17"/>
      <c r="H42" s="17"/>
      <c r="I42" s="17"/>
      <c r="J42" s="17"/>
      <c r="K42" s="17"/>
    </row>
    <row r="43" spans="1:11" hidden="1" x14ac:dyDescent="0.2">
      <c r="A43" s="49" t="s">
        <v>49</v>
      </c>
      <c r="B43" s="48"/>
      <c r="C43" s="48"/>
      <c r="D43" s="48"/>
      <c r="E43" s="48"/>
      <c r="F43" s="48"/>
      <c r="G43" s="17"/>
      <c r="H43" s="17"/>
      <c r="I43" s="17"/>
      <c r="J43" s="17"/>
      <c r="K43" s="17"/>
    </row>
    <row r="44" spans="1:11" hidden="1" x14ac:dyDescent="0.2">
      <c r="A44" s="48" t="s">
        <v>50</v>
      </c>
      <c r="B44" s="48"/>
      <c r="C44" s="48"/>
      <c r="D44" s="48"/>
      <c r="E44" s="48"/>
      <c r="F44" s="48"/>
      <c r="G44" s="17"/>
      <c r="H44" s="17"/>
      <c r="I44" s="17"/>
      <c r="J44" s="17"/>
      <c r="K44" s="17"/>
    </row>
    <row r="45" spans="1:11" hidden="1" x14ac:dyDescent="0.2">
      <c r="A45" s="37">
        <v>-20000</v>
      </c>
      <c r="B45" s="4"/>
      <c r="C45" s="4"/>
      <c r="D45" s="4"/>
      <c r="E45" s="4"/>
      <c r="F45" s="4"/>
      <c r="G45" s="17"/>
      <c r="H45" s="17"/>
      <c r="I45" s="17"/>
      <c r="J45" s="17"/>
      <c r="K45" s="17"/>
    </row>
    <row r="46" spans="1:11" ht="25.5" hidden="1" x14ac:dyDescent="0.2">
      <c r="A46" s="63" t="s">
        <v>51</v>
      </c>
      <c r="B46" s="48"/>
      <c r="C46" s="48"/>
      <c r="D46" s="48"/>
      <c r="E46" s="48"/>
      <c r="F46" s="48"/>
      <c r="G46" s="17"/>
      <c r="H46" s="17"/>
      <c r="I46" s="17"/>
      <c r="J46" s="17"/>
      <c r="K46" s="17"/>
    </row>
    <row r="47" spans="1:11" ht="25.5" hidden="1" x14ac:dyDescent="0.2">
      <c r="A47" s="63" t="s">
        <v>52</v>
      </c>
      <c r="B47" s="48"/>
      <c r="C47" s="48"/>
      <c r="D47" s="48"/>
      <c r="E47" s="48"/>
      <c r="F47" s="48"/>
      <c r="G47" s="17"/>
      <c r="H47" s="17"/>
      <c r="I47" s="17"/>
      <c r="J47" s="17"/>
      <c r="K47" s="17"/>
    </row>
    <row r="48" spans="1:11" ht="25.5" hidden="1" x14ac:dyDescent="0.2">
      <c r="A48" s="64" t="s">
        <v>53</v>
      </c>
      <c r="B48" s="4"/>
      <c r="C48" s="4"/>
      <c r="D48" s="4"/>
      <c r="E48" s="4"/>
      <c r="F48" s="4"/>
      <c r="G48" s="17"/>
      <c r="H48" s="17"/>
      <c r="I48" s="17"/>
      <c r="J48" s="17"/>
      <c r="K48" s="17"/>
    </row>
    <row r="49" spans="1:11" ht="25.5" hidden="1" x14ac:dyDescent="0.2">
      <c r="A49" s="64" t="s">
        <v>54</v>
      </c>
      <c r="B49" s="4"/>
      <c r="C49" s="4"/>
      <c r="D49" s="4"/>
      <c r="E49" s="4"/>
      <c r="F49" s="4"/>
      <c r="G49" s="17"/>
      <c r="H49" s="17"/>
      <c r="I49" s="17"/>
      <c r="J49" s="17"/>
      <c r="K49" s="17"/>
    </row>
    <row r="50" spans="1:11" ht="38.25" hidden="1" x14ac:dyDescent="0.2">
      <c r="A50" s="64" t="s">
        <v>55</v>
      </c>
      <c r="B50" s="56"/>
      <c r="C50" s="56"/>
      <c r="D50" s="56"/>
      <c r="E50" s="11"/>
      <c r="F50" s="11"/>
      <c r="G50" s="17"/>
      <c r="H50" s="17"/>
      <c r="I50" s="17"/>
      <c r="J50" s="17"/>
      <c r="K50" s="17"/>
    </row>
    <row r="51" spans="1:11" hidden="1" x14ac:dyDescent="0.2">
      <c r="A51" s="61" t="s">
        <v>56</v>
      </c>
      <c r="B51" s="55"/>
      <c r="C51" s="55"/>
      <c r="D51" s="55"/>
      <c r="E51" s="10"/>
      <c r="F51" s="10" t="b">
        <v>1</v>
      </c>
      <c r="G51" s="17"/>
      <c r="H51" s="17"/>
      <c r="I51" s="17"/>
      <c r="J51" s="17"/>
      <c r="K51" s="17"/>
    </row>
    <row r="52" spans="1:11" hidden="1" x14ac:dyDescent="0.2">
      <c r="A52" s="62" t="s">
        <v>57</v>
      </c>
      <c r="B52" s="61"/>
      <c r="C52" s="61"/>
      <c r="D52" s="61"/>
      <c r="E52" s="10"/>
      <c r="F52" s="10" t="b">
        <v>0</v>
      </c>
      <c r="G52" s="17"/>
      <c r="H52" s="17"/>
      <c r="I52" s="17"/>
      <c r="J52" s="17"/>
      <c r="K52" s="17"/>
    </row>
    <row r="53" spans="1:11" hidden="1" x14ac:dyDescent="0.2">
      <c r="A53" s="65"/>
      <c r="B53" s="57">
        <f>COUNT(Travel!B12:B14)</f>
        <v>0</v>
      </c>
      <c r="C53" s="57"/>
      <c r="D53" s="57">
        <f>COUNTIF(Travel!D12:D14,"*")</f>
        <v>0</v>
      </c>
      <c r="E53" s="58"/>
      <c r="F53" s="58" t="b">
        <f>MIN(B53,D53)=MAX(B53,D53)</f>
        <v>1</v>
      </c>
      <c r="G53" s="17"/>
      <c r="H53" s="17"/>
      <c r="I53" s="17"/>
      <c r="J53" s="17"/>
      <c r="K53" s="17"/>
    </row>
    <row r="54" spans="1:11" hidden="1" x14ac:dyDescent="0.2">
      <c r="A54" s="65" t="s">
        <v>58</v>
      </c>
      <c r="B54" s="57">
        <f>COUNT(Travel!B19:B50)</f>
        <v>24</v>
      </c>
      <c r="C54" s="57"/>
      <c r="D54" s="57">
        <f>COUNTIF(Travel!D19:D50,"*")</f>
        <v>24</v>
      </c>
      <c r="E54" s="58"/>
      <c r="F54" s="58" t="b">
        <f>MIN(B54,D54)=MAX(B54,D54)</f>
        <v>1</v>
      </c>
    </row>
    <row r="55" spans="1:11" hidden="1" x14ac:dyDescent="0.2">
      <c r="A55" s="66"/>
      <c r="B55" s="57">
        <f>COUNT(Travel!B60:B67)</f>
        <v>0</v>
      </c>
      <c r="C55" s="57"/>
      <c r="D55" s="57">
        <f>COUNTIF(Travel!D60:D67,"*")</f>
        <v>0</v>
      </c>
      <c r="E55" s="58"/>
      <c r="F55" s="58" t="b">
        <f>MIN(B55,D55)=MAX(B55,D55)</f>
        <v>1</v>
      </c>
    </row>
    <row r="56" spans="1:11" hidden="1" x14ac:dyDescent="0.2">
      <c r="A56" s="67" t="s">
        <v>59</v>
      </c>
      <c r="B56" s="59">
        <f>COUNT(Hospitality!B11:B12)</f>
        <v>0</v>
      </c>
      <c r="C56" s="59"/>
      <c r="D56" s="59">
        <f>COUNTIF(Hospitality!D11:D12,"*")</f>
        <v>0</v>
      </c>
      <c r="E56" s="60"/>
      <c r="F56" s="60" t="b">
        <f>MIN(B56,D56)=MAX(B56,D56)</f>
        <v>1</v>
      </c>
    </row>
    <row r="57" spans="1:11" hidden="1" x14ac:dyDescent="0.2">
      <c r="A57" s="68" t="s">
        <v>60</v>
      </c>
      <c r="B57" s="58">
        <f>COUNT('All other expenses'!B11:B23)</f>
        <v>10</v>
      </c>
      <c r="C57" s="58"/>
      <c r="D57" s="58">
        <f>COUNTIF('All other expenses'!D11:D23,"*")</f>
        <v>10</v>
      </c>
      <c r="E57" s="58"/>
      <c r="F57" s="58" t="b">
        <f>MIN(B57,D57)=MAX(B57,D57)</f>
        <v>1</v>
      </c>
    </row>
    <row r="58" spans="1:11" hidden="1" x14ac:dyDescent="0.2">
      <c r="A58" s="67" t="s">
        <v>61</v>
      </c>
      <c r="B58" s="59">
        <f>COUNTIF('Gifts and benefits'!B11:B13,"*")</f>
        <v>0</v>
      </c>
      <c r="C58" s="59">
        <f>COUNTIF('Gifts and benefits'!C11:C13,"*")</f>
        <v>0</v>
      </c>
      <c r="D58" s="59"/>
      <c r="E58" s="59">
        <f>COUNTA('Gifts and benefits'!E11:E13)</f>
        <v>0</v>
      </c>
      <c r="F58" s="60" t="b">
        <f>MIN(B58,C58,E58)=MAX(B58,C58,E58)</f>
        <v>1</v>
      </c>
    </row>
    <row r="59" spans="1:11" x14ac:dyDescent="0.2"/>
    <row r="60" spans="1:11" x14ac:dyDescent="0.2"/>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$A$34</formula>
    </cfRule>
  </conditionalFormatting>
  <conditionalFormatting sqref="B8:F8">
    <cfRule type="cellIs" dxfId="0" priority="1" operator="equal">
      <formula>$A$36</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$A$34:$A$35</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XFC271"/>
  <sheetViews>
    <sheetView topLeftCell="A27" zoomScaleNormal="100" workbookViewId="0">
      <selection activeCell="D15" sqref="D15:E15"/>
    </sheetView>
  </sheetViews>
  <sheetFormatPr defaultColWidth="0" defaultRowHeight="12.75" zeroHeight="1" x14ac:dyDescent="0.2"/>
  <cols>
    <col min="1" max="1" width="35.7109375" style="128"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3" width="9.140625" hidden="1"/>
    <col min="16384" max="16384" width="33" customWidth="1"/>
  </cols>
  <sheetData>
    <row r="1" spans="1:6" ht="26.25" customHeight="1" x14ac:dyDescent="0.2">
      <c r="A1" s="144" t="s">
        <v>62</v>
      </c>
      <c r="B1" s="144"/>
      <c r="C1" s="144"/>
      <c r="D1" s="144"/>
      <c r="E1" s="144"/>
      <c r="F1" s="17"/>
    </row>
    <row r="2" spans="1:6" ht="21" customHeight="1" x14ac:dyDescent="0.2">
      <c r="A2" s="118" t="s">
        <v>63</v>
      </c>
      <c r="B2" s="142" t="str">
        <f>'Summary and sign-off'!B2:F2</f>
        <v>Education Review Office</v>
      </c>
      <c r="C2" s="142"/>
      <c r="D2" s="142"/>
      <c r="E2" s="142"/>
      <c r="F2" s="17"/>
    </row>
    <row r="3" spans="1:6" ht="31.5" x14ac:dyDescent="0.2">
      <c r="A3" s="118" t="s">
        <v>64</v>
      </c>
      <c r="B3" s="142" t="str">
        <f>'Summary and sign-off'!B3:F3</f>
        <v>Nicholas Pole</v>
      </c>
      <c r="C3" s="142"/>
      <c r="D3" s="142"/>
      <c r="E3" s="142"/>
      <c r="F3" s="17"/>
    </row>
    <row r="4" spans="1:6" ht="21" customHeight="1" x14ac:dyDescent="0.2">
      <c r="A4" s="118" t="s">
        <v>65</v>
      </c>
      <c r="B4" s="142">
        <f>'Summary and sign-off'!B4:F4</f>
        <v>45839</v>
      </c>
      <c r="C4" s="142"/>
      <c r="D4" s="142"/>
      <c r="E4" s="142"/>
      <c r="F4" s="17"/>
    </row>
    <row r="5" spans="1:6" ht="21" customHeight="1" x14ac:dyDescent="0.2">
      <c r="A5" s="118" t="s">
        <v>66</v>
      </c>
      <c r="B5" s="142">
        <f>'Summary and sign-off'!B5:F5</f>
        <v>45984</v>
      </c>
      <c r="C5" s="142"/>
      <c r="D5" s="142"/>
      <c r="E5" s="142"/>
      <c r="F5" s="17"/>
    </row>
    <row r="6" spans="1:6" ht="21" customHeight="1" x14ac:dyDescent="0.2">
      <c r="A6" s="118" t="s">
        <v>67</v>
      </c>
      <c r="B6" s="137" t="s">
        <v>33</v>
      </c>
      <c r="C6" s="137"/>
      <c r="D6" s="137"/>
      <c r="E6" s="137"/>
      <c r="F6" s="17"/>
    </row>
    <row r="7" spans="1:6" ht="21" customHeight="1" x14ac:dyDescent="0.2">
      <c r="A7" s="118" t="s">
        <v>7</v>
      </c>
      <c r="B7" s="137" t="s">
        <v>35</v>
      </c>
      <c r="C7" s="137"/>
      <c r="D7" s="137"/>
      <c r="E7" s="137"/>
      <c r="F7" s="17"/>
    </row>
    <row r="8" spans="1:6" ht="36" customHeight="1" x14ac:dyDescent="0.2">
      <c r="A8" s="146" t="s">
        <v>68</v>
      </c>
      <c r="B8" s="147"/>
      <c r="C8" s="147"/>
      <c r="D8" s="147"/>
      <c r="E8" s="147"/>
      <c r="F8" s="19"/>
    </row>
    <row r="9" spans="1:6" ht="36" customHeight="1" x14ac:dyDescent="0.2">
      <c r="A9" s="148" t="s">
        <v>69</v>
      </c>
      <c r="B9" s="149"/>
      <c r="C9" s="149"/>
      <c r="D9" s="149"/>
      <c r="E9" s="149"/>
      <c r="F9" s="19"/>
    </row>
    <row r="10" spans="1:6" ht="24.75" customHeight="1" x14ac:dyDescent="0.2">
      <c r="A10" s="145" t="s">
        <v>70</v>
      </c>
      <c r="B10" s="150"/>
      <c r="C10" s="145"/>
      <c r="D10" s="145"/>
      <c r="E10" s="145"/>
      <c r="F10" s="29"/>
    </row>
    <row r="11" spans="1:6" ht="28.5" customHeight="1" x14ac:dyDescent="0.2">
      <c r="A11" s="91" t="s">
        <v>71</v>
      </c>
      <c r="B11" s="24" t="s">
        <v>72</v>
      </c>
      <c r="C11" s="24" t="s">
        <v>73</v>
      </c>
      <c r="D11" s="24" t="s">
        <v>74</v>
      </c>
      <c r="E11" s="24" t="s">
        <v>75</v>
      </c>
      <c r="F11" s="30"/>
    </row>
    <row r="12" spans="1:6" s="114" customFormat="1" x14ac:dyDescent="0.2">
      <c r="A12" s="103"/>
      <c r="B12" s="95"/>
      <c r="C12" s="96"/>
      <c r="D12" s="96"/>
      <c r="E12" s="97"/>
      <c r="F12" s="113"/>
    </row>
    <row r="13" spans="1:6" s="114" customFormat="1" x14ac:dyDescent="0.2">
      <c r="A13" s="103"/>
      <c r="B13" s="95"/>
      <c r="C13" s="96"/>
      <c r="D13" s="96"/>
      <c r="E13" s="97"/>
      <c r="F13" s="113"/>
    </row>
    <row r="14" spans="1:6" s="2" customFormat="1" hidden="1" x14ac:dyDescent="0.2">
      <c r="A14" s="119"/>
      <c r="B14" s="85"/>
      <c r="C14" s="86"/>
      <c r="D14" s="86"/>
      <c r="E14" s="87"/>
      <c r="F14" s="1"/>
    </row>
    <row r="15" spans="1:6" ht="19.5" customHeight="1" x14ac:dyDescent="0.2">
      <c r="A15" s="120" t="s">
        <v>76</v>
      </c>
      <c r="B15" s="54">
        <f>SUM(B12:B14)</f>
        <v>0</v>
      </c>
      <c r="C15" s="102"/>
      <c r="D15" s="143"/>
      <c r="E15" s="143"/>
      <c r="F15" s="17"/>
    </row>
    <row r="16" spans="1:6" ht="10.5" customHeight="1" x14ac:dyDescent="0.2">
      <c r="A16" s="121"/>
      <c r="B16" s="19"/>
      <c r="C16" s="17"/>
      <c r="D16" s="17"/>
      <c r="E16" s="17"/>
      <c r="F16" s="17"/>
    </row>
    <row r="17" spans="1:6" ht="24.75" customHeight="1" x14ac:dyDescent="0.2">
      <c r="A17" s="145" t="s">
        <v>77</v>
      </c>
      <c r="B17" s="145"/>
      <c r="C17" s="145"/>
      <c r="D17" s="145"/>
      <c r="E17" s="145"/>
      <c r="F17" s="29"/>
    </row>
    <row r="18" spans="1:6" ht="32.450000000000003" customHeight="1" x14ac:dyDescent="0.2">
      <c r="A18" s="91" t="s">
        <v>71</v>
      </c>
      <c r="B18" s="24" t="s">
        <v>13</v>
      </c>
      <c r="C18" s="24" t="s">
        <v>78</v>
      </c>
      <c r="D18" s="24" t="s">
        <v>74</v>
      </c>
      <c r="E18" s="24" t="s">
        <v>75</v>
      </c>
      <c r="F18" s="30"/>
    </row>
    <row r="19" spans="1:6" s="116" customFormat="1" x14ac:dyDescent="0.2">
      <c r="A19" s="103">
        <v>45848</v>
      </c>
      <c r="B19" s="95">
        <v>43.85</v>
      </c>
      <c r="C19" s="96" t="s">
        <v>79</v>
      </c>
      <c r="D19" s="96" t="s">
        <v>80</v>
      </c>
      <c r="E19" s="97" t="s">
        <v>81</v>
      </c>
      <c r="F19" s="135"/>
    </row>
    <row r="20" spans="1:6" s="116" customFormat="1" ht="25.5" x14ac:dyDescent="0.2">
      <c r="A20" s="103">
        <v>45848</v>
      </c>
      <c r="B20" s="95">
        <v>522.95000000000005</v>
      </c>
      <c r="C20" s="96" t="s">
        <v>160</v>
      </c>
      <c r="D20" s="96" t="s">
        <v>82</v>
      </c>
      <c r="E20" s="97" t="s">
        <v>83</v>
      </c>
      <c r="F20" s="135"/>
    </row>
    <row r="21" spans="1:6" s="116" customFormat="1" x14ac:dyDescent="0.2">
      <c r="A21" s="103"/>
      <c r="B21" s="95"/>
      <c r="C21" s="96"/>
      <c r="D21" s="96"/>
      <c r="E21" s="97"/>
      <c r="F21" s="135"/>
    </row>
    <row r="22" spans="1:6" s="116" customFormat="1" x14ac:dyDescent="0.2">
      <c r="A22" s="103">
        <v>45873</v>
      </c>
      <c r="B22" s="95">
        <v>50.43</v>
      </c>
      <c r="C22" s="96" t="s">
        <v>79</v>
      </c>
      <c r="D22" s="96" t="s">
        <v>80</v>
      </c>
      <c r="E22" s="97" t="s">
        <v>81</v>
      </c>
      <c r="F22" s="135"/>
    </row>
    <row r="23" spans="1:6" s="116" customFormat="1" ht="25.5" x14ac:dyDescent="0.2">
      <c r="A23" s="103">
        <v>45873</v>
      </c>
      <c r="B23" s="95">
        <v>587.05999999999995</v>
      </c>
      <c r="C23" s="96" t="s">
        <v>159</v>
      </c>
      <c r="D23" s="96" t="s">
        <v>82</v>
      </c>
      <c r="E23" s="97" t="s">
        <v>84</v>
      </c>
      <c r="F23" s="135"/>
    </row>
    <row r="24" spans="1:6" s="116" customFormat="1" x14ac:dyDescent="0.2">
      <c r="A24" s="103">
        <v>45873</v>
      </c>
      <c r="B24" s="95">
        <v>100.87</v>
      </c>
      <c r="C24" s="96" t="s">
        <v>85</v>
      </c>
      <c r="D24" s="96" t="s">
        <v>86</v>
      </c>
      <c r="E24" s="97" t="s">
        <v>87</v>
      </c>
      <c r="F24" s="135"/>
    </row>
    <row r="25" spans="1:6" s="116" customFormat="1" x14ac:dyDescent="0.2">
      <c r="A25" s="103">
        <v>45873</v>
      </c>
      <c r="B25" s="95">
        <v>36.380000000000003</v>
      </c>
      <c r="C25" s="96" t="s">
        <v>88</v>
      </c>
      <c r="D25" s="96" t="s">
        <v>86</v>
      </c>
      <c r="E25" s="97" t="s">
        <v>87</v>
      </c>
      <c r="F25" s="135"/>
    </row>
    <row r="26" spans="1:6" s="116" customFormat="1" x14ac:dyDescent="0.2">
      <c r="A26" s="103"/>
      <c r="B26" s="95"/>
      <c r="C26" s="96"/>
      <c r="D26" s="96"/>
      <c r="E26" s="97"/>
      <c r="F26" s="135"/>
    </row>
    <row r="27" spans="1:6" s="116" customFormat="1" ht="25.5" x14ac:dyDescent="0.2">
      <c r="A27" s="103" t="s">
        <v>89</v>
      </c>
      <c r="B27" s="95">
        <v>746.23</v>
      </c>
      <c r="C27" s="96" t="s">
        <v>161</v>
      </c>
      <c r="D27" s="96" t="s">
        <v>82</v>
      </c>
      <c r="E27" s="97" t="s">
        <v>84</v>
      </c>
      <c r="F27" s="135"/>
    </row>
    <row r="28" spans="1:6" s="116" customFormat="1" x14ac:dyDescent="0.2">
      <c r="A28" s="103" t="s">
        <v>89</v>
      </c>
      <c r="B28" s="95">
        <v>478.01</v>
      </c>
      <c r="C28" s="96" t="s">
        <v>161</v>
      </c>
      <c r="D28" s="96" t="s">
        <v>90</v>
      </c>
      <c r="E28" s="97" t="s">
        <v>87</v>
      </c>
      <c r="F28" s="135"/>
    </row>
    <row r="29" spans="1:6" s="116" customFormat="1" x14ac:dyDescent="0.2">
      <c r="A29" s="103">
        <v>45896</v>
      </c>
      <c r="B29" s="95">
        <v>31.25</v>
      </c>
      <c r="C29" s="96" t="s">
        <v>162</v>
      </c>
      <c r="D29" s="96" t="s">
        <v>86</v>
      </c>
      <c r="E29" s="97" t="s">
        <v>87</v>
      </c>
      <c r="F29" s="135"/>
    </row>
    <row r="30" spans="1:6" s="116" customFormat="1" x14ac:dyDescent="0.2">
      <c r="A30" s="103">
        <v>45897</v>
      </c>
      <c r="B30" s="95">
        <v>22.7</v>
      </c>
      <c r="C30" s="96" t="s">
        <v>91</v>
      </c>
      <c r="D30" s="96" t="s">
        <v>86</v>
      </c>
      <c r="E30" s="97" t="s">
        <v>87</v>
      </c>
      <c r="F30" s="135"/>
    </row>
    <row r="31" spans="1:6" s="116" customFormat="1" x14ac:dyDescent="0.2">
      <c r="A31" s="103"/>
      <c r="B31" s="95"/>
      <c r="C31" s="96"/>
      <c r="D31" s="96"/>
      <c r="E31" s="97"/>
      <c r="F31" s="135"/>
    </row>
    <row r="32" spans="1:6" s="116" customFormat="1" ht="25.5" x14ac:dyDescent="0.2">
      <c r="A32" s="103">
        <v>45924</v>
      </c>
      <c r="B32" s="95">
        <v>266.76</v>
      </c>
      <c r="C32" s="96" t="s">
        <v>92</v>
      </c>
      <c r="D32" s="96" t="s">
        <v>93</v>
      </c>
      <c r="E32" s="97" t="s">
        <v>94</v>
      </c>
      <c r="F32" s="135"/>
    </row>
    <row r="33" spans="1:6" s="116" customFormat="1" ht="25.5" x14ac:dyDescent="0.2">
      <c r="A33" s="103">
        <v>45925</v>
      </c>
      <c r="B33" s="95">
        <v>844.07</v>
      </c>
      <c r="C33" s="96" t="s">
        <v>95</v>
      </c>
      <c r="D33" s="96" t="s">
        <v>82</v>
      </c>
      <c r="E33" s="97" t="s">
        <v>96</v>
      </c>
      <c r="F33" s="135"/>
    </row>
    <row r="34" spans="1:6" s="116" customFormat="1" x14ac:dyDescent="0.2">
      <c r="A34" s="103">
        <v>45925</v>
      </c>
      <c r="B34" s="95">
        <v>56.52</v>
      </c>
      <c r="C34" s="96" t="s">
        <v>97</v>
      </c>
      <c r="D34" s="96" t="s">
        <v>80</v>
      </c>
      <c r="E34" s="97" t="s">
        <v>87</v>
      </c>
      <c r="F34" s="135"/>
    </row>
    <row r="35" spans="1:6" s="116" customFormat="1" x14ac:dyDescent="0.2">
      <c r="A35" s="103">
        <v>45925</v>
      </c>
      <c r="B35" s="95">
        <v>51.17</v>
      </c>
      <c r="C35" s="95" t="s">
        <v>98</v>
      </c>
      <c r="D35" s="96" t="s">
        <v>86</v>
      </c>
      <c r="E35" s="96" t="s">
        <v>81</v>
      </c>
      <c r="F35" s="135"/>
    </row>
    <row r="36" spans="1:6" s="116" customFormat="1" x14ac:dyDescent="0.2">
      <c r="A36" s="103"/>
      <c r="B36" s="95"/>
      <c r="C36" s="96"/>
      <c r="D36" s="96"/>
      <c r="E36" s="97"/>
      <c r="F36" s="135"/>
    </row>
    <row r="37" spans="1:6" s="116" customFormat="1" x14ac:dyDescent="0.2">
      <c r="A37" s="103">
        <v>45950</v>
      </c>
      <c r="B37" s="95">
        <v>50.43</v>
      </c>
      <c r="C37" s="95" t="s">
        <v>79</v>
      </c>
      <c r="D37" s="96" t="s">
        <v>80</v>
      </c>
      <c r="E37" s="96" t="s">
        <v>81</v>
      </c>
      <c r="F37" s="135"/>
    </row>
    <row r="38" spans="1:6" s="116" customFormat="1" ht="25.5" x14ac:dyDescent="0.2">
      <c r="A38" s="103">
        <v>45950</v>
      </c>
      <c r="B38" s="95">
        <v>589.70000000000005</v>
      </c>
      <c r="C38" s="95" t="s">
        <v>163</v>
      </c>
      <c r="D38" s="96" t="s">
        <v>82</v>
      </c>
      <c r="E38" s="96" t="s">
        <v>99</v>
      </c>
      <c r="F38" s="135"/>
    </row>
    <row r="39" spans="1:6" s="116" customFormat="1" x14ac:dyDescent="0.2">
      <c r="A39" s="132"/>
      <c r="B39" s="133"/>
      <c r="C39" s="133"/>
      <c r="D39" s="134"/>
      <c r="E39" s="134"/>
      <c r="F39" s="135"/>
    </row>
    <row r="40" spans="1:6" s="116" customFormat="1" ht="25.5" x14ac:dyDescent="0.2">
      <c r="A40" s="103" t="s">
        <v>100</v>
      </c>
      <c r="B40" s="95">
        <v>462.24</v>
      </c>
      <c r="C40" s="95" t="s">
        <v>164</v>
      </c>
      <c r="D40" s="96" t="s">
        <v>82</v>
      </c>
      <c r="E40" s="96" t="s">
        <v>84</v>
      </c>
      <c r="F40" s="135"/>
    </row>
    <row r="41" spans="1:6" s="116" customFormat="1" x14ac:dyDescent="0.2">
      <c r="A41" s="103">
        <v>45960</v>
      </c>
      <c r="B41" s="95">
        <v>42.94</v>
      </c>
      <c r="C41" s="95" t="s">
        <v>85</v>
      </c>
      <c r="D41" s="96" t="s">
        <v>86</v>
      </c>
      <c r="E41" s="96" t="s">
        <v>87</v>
      </c>
      <c r="F41" s="135"/>
    </row>
    <row r="42" spans="1:6" s="116" customFormat="1" x14ac:dyDescent="0.2">
      <c r="A42" s="103">
        <v>45961</v>
      </c>
      <c r="B42" s="95">
        <v>38.97</v>
      </c>
      <c r="C42" s="95" t="s">
        <v>88</v>
      </c>
      <c r="D42" s="96" t="s">
        <v>86</v>
      </c>
      <c r="E42" s="96" t="s">
        <v>87</v>
      </c>
      <c r="F42" s="135"/>
    </row>
    <row r="43" spans="1:6" s="116" customFormat="1" x14ac:dyDescent="0.2">
      <c r="A43" s="103">
        <v>45961</v>
      </c>
      <c r="B43" s="95">
        <v>35.1</v>
      </c>
      <c r="C43" s="95" t="s">
        <v>101</v>
      </c>
      <c r="D43" s="96" t="s">
        <v>86</v>
      </c>
      <c r="E43" s="96" t="s">
        <v>81</v>
      </c>
      <c r="F43" s="135"/>
    </row>
    <row r="44" spans="1:6" s="116" customFormat="1" x14ac:dyDescent="0.2">
      <c r="A44" s="103">
        <v>45960</v>
      </c>
      <c r="B44" s="95">
        <v>183.39</v>
      </c>
      <c r="C44" s="95" t="s">
        <v>164</v>
      </c>
      <c r="D44" s="96" t="s">
        <v>102</v>
      </c>
      <c r="E44" s="96" t="s">
        <v>87</v>
      </c>
      <c r="F44" s="135"/>
    </row>
    <row r="45" spans="1:6" s="116" customFormat="1" x14ac:dyDescent="0.2">
      <c r="A45" s="103"/>
      <c r="B45" s="95"/>
      <c r="C45" s="95"/>
      <c r="D45" s="96"/>
      <c r="E45" s="96"/>
      <c r="F45" s="135"/>
    </row>
    <row r="46" spans="1:6" s="116" customFormat="1" ht="25.5" x14ac:dyDescent="0.2">
      <c r="A46" s="103" t="s">
        <v>103</v>
      </c>
      <c r="B46" s="95">
        <f>797.09+306.95</f>
        <v>1104.04</v>
      </c>
      <c r="C46" s="95" t="s">
        <v>165</v>
      </c>
      <c r="D46" s="96" t="s">
        <v>104</v>
      </c>
      <c r="E46" s="96" t="s">
        <v>105</v>
      </c>
      <c r="F46" s="135"/>
    </row>
    <row r="47" spans="1:6" s="116" customFormat="1" x14ac:dyDescent="0.2">
      <c r="A47" s="103">
        <v>45974</v>
      </c>
      <c r="B47" s="95">
        <v>206.96</v>
      </c>
      <c r="C47" s="95" t="s">
        <v>165</v>
      </c>
      <c r="D47" s="96" t="s">
        <v>102</v>
      </c>
      <c r="E47" s="96" t="s">
        <v>87</v>
      </c>
      <c r="F47" s="135"/>
    </row>
    <row r="48" spans="1:6" s="116" customFormat="1" x14ac:dyDescent="0.2">
      <c r="A48" s="103">
        <v>45974</v>
      </c>
      <c r="B48" s="95">
        <f>217.99-145.33</f>
        <v>72.66</v>
      </c>
      <c r="C48" s="95" t="s">
        <v>165</v>
      </c>
      <c r="D48" s="96" t="s">
        <v>90</v>
      </c>
      <c r="E48" s="96" t="s">
        <v>87</v>
      </c>
      <c r="F48" s="135"/>
    </row>
    <row r="49" spans="1:6" s="116" customFormat="1" x14ac:dyDescent="0.2">
      <c r="A49" s="103"/>
      <c r="B49" s="95"/>
      <c r="C49" s="96"/>
      <c r="D49" s="96"/>
      <c r="E49" s="97"/>
    </row>
    <row r="50" spans="1:6" s="2" customFormat="1" hidden="1" x14ac:dyDescent="0.2">
      <c r="A50" s="122"/>
      <c r="B50" s="88"/>
      <c r="C50" s="89"/>
      <c r="D50" s="89"/>
      <c r="E50" s="90"/>
      <c r="F50" s="115"/>
    </row>
    <row r="51" spans="1:6" ht="19.5" customHeight="1" x14ac:dyDescent="0.2">
      <c r="A51" s="120" t="s">
        <v>106</v>
      </c>
      <c r="B51" s="54">
        <f>SUM(B19:B50)</f>
        <v>6624.68</v>
      </c>
      <c r="C51" s="102"/>
      <c r="D51" s="143"/>
      <c r="E51" s="143"/>
      <c r="F51" s="1"/>
    </row>
    <row r="52" spans="1:6" ht="10.5" customHeight="1" x14ac:dyDescent="0.2">
      <c r="A52" s="121"/>
      <c r="B52" s="19"/>
      <c r="C52" s="17"/>
      <c r="D52" s="17"/>
      <c r="E52" s="17"/>
      <c r="F52" s="17"/>
    </row>
    <row r="53" spans="1:6" ht="24.75" customHeight="1" x14ac:dyDescent="0.2">
      <c r="A53" s="145" t="s">
        <v>107</v>
      </c>
      <c r="B53" s="145"/>
      <c r="C53" s="145"/>
      <c r="D53" s="145"/>
      <c r="E53" s="145"/>
      <c r="F53" s="17"/>
    </row>
    <row r="54" spans="1:6" ht="27" customHeight="1" x14ac:dyDescent="0.2">
      <c r="A54" s="91" t="s">
        <v>71</v>
      </c>
      <c r="B54" s="24" t="s">
        <v>13</v>
      </c>
      <c r="C54" s="24" t="s">
        <v>108</v>
      </c>
      <c r="D54" s="24" t="s">
        <v>109</v>
      </c>
      <c r="E54" s="24" t="s">
        <v>75</v>
      </c>
      <c r="F54" s="28"/>
    </row>
    <row r="55" spans="1:6" hidden="1" x14ac:dyDescent="0.2">
      <c r="A55" s="105"/>
      <c r="B55" s="106"/>
      <c r="C55" s="107"/>
      <c r="D55" s="107"/>
      <c r="E55" s="108"/>
      <c r="F55" s="17"/>
    </row>
    <row r="56" spans="1:6" hidden="1" x14ac:dyDescent="0.2">
      <c r="A56" s="105"/>
      <c r="B56" s="106"/>
      <c r="C56" s="107"/>
      <c r="D56" s="107"/>
      <c r="E56" s="108"/>
      <c r="F56" s="17"/>
    </row>
    <row r="57" spans="1:6" hidden="1" x14ac:dyDescent="0.2">
      <c r="A57" s="105"/>
      <c r="B57" s="106"/>
      <c r="C57" s="107"/>
      <c r="D57" s="107"/>
      <c r="E57" s="108"/>
      <c r="F57" s="17"/>
    </row>
    <row r="58" spans="1:6" hidden="1" x14ac:dyDescent="0.2">
      <c r="A58" s="105"/>
      <c r="B58" s="106"/>
      <c r="C58" s="107"/>
      <c r="D58" s="107"/>
      <c r="E58" s="108"/>
      <c r="F58" s="17"/>
    </row>
    <row r="59" spans="1:6" hidden="1" x14ac:dyDescent="0.2">
      <c r="A59" s="105"/>
      <c r="B59" s="106"/>
      <c r="C59" s="107"/>
      <c r="D59" s="107"/>
      <c r="E59" s="108"/>
      <c r="F59" s="17"/>
    </row>
    <row r="60" spans="1:6" s="114" customFormat="1" hidden="1" x14ac:dyDescent="0.2">
      <c r="A60" s="109"/>
      <c r="B60" s="110"/>
      <c r="C60" s="111"/>
      <c r="D60" s="111"/>
      <c r="E60" s="112"/>
      <c r="F60" s="113"/>
    </row>
    <row r="61" spans="1:6" s="114" customFormat="1" hidden="1" x14ac:dyDescent="0.2">
      <c r="A61" s="109"/>
      <c r="B61" s="110"/>
      <c r="C61" s="111"/>
      <c r="D61" s="111"/>
      <c r="E61" s="112"/>
      <c r="F61" s="113"/>
    </row>
    <row r="62" spans="1:6" s="114" customFormat="1" hidden="1" x14ac:dyDescent="0.2">
      <c r="A62" s="109"/>
      <c r="B62" s="110"/>
      <c r="C62" s="111"/>
      <c r="D62" s="111"/>
      <c r="E62" s="112"/>
      <c r="F62" s="113"/>
    </row>
    <row r="63" spans="1:6" s="2" customFormat="1" hidden="1" x14ac:dyDescent="0.2">
      <c r="A63" s="103"/>
      <c r="B63" s="95"/>
      <c r="C63" s="96"/>
      <c r="D63" s="96"/>
      <c r="E63" s="97"/>
      <c r="F63" s="1"/>
    </row>
    <row r="64" spans="1:6" s="2" customFormat="1" hidden="1" x14ac:dyDescent="0.2">
      <c r="A64" s="103"/>
      <c r="B64" s="95"/>
      <c r="C64" s="96"/>
      <c r="D64" s="96"/>
      <c r="E64" s="97"/>
      <c r="F64" s="1"/>
    </row>
    <row r="65" spans="1:6" s="2" customFormat="1" x14ac:dyDescent="0.2">
      <c r="A65" s="103"/>
      <c r="B65" s="95"/>
      <c r="C65" s="96"/>
      <c r="D65" s="96"/>
      <c r="E65" s="97"/>
      <c r="F65" s="1"/>
    </row>
    <row r="66" spans="1:6" s="2" customFormat="1" x14ac:dyDescent="0.2">
      <c r="A66" s="103"/>
      <c r="B66" s="95"/>
      <c r="C66" s="96"/>
      <c r="D66" s="96"/>
      <c r="E66" s="97"/>
      <c r="F66" s="1"/>
    </row>
    <row r="67" spans="1:6" s="2" customFormat="1" hidden="1" x14ac:dyDescent="0.2">
      <c r="A67" s="123"/>
      <c r="B67" s="77"/>
      <c r="C67" s="78"/>
      <c r="D67" s="78"/>
      <c r="E67" s="79"/>
      <c r="F67" s="1"/>
    </row>
    <row r="68" spans="1:6" ht="19.5" customHeight="1" x14ac:dyDescent="0.2">
      <c r="A68" s="120" t="s">
        <v>110</v>
      </c>
      <c r="B68" s="54">
        <f>SUM(B60:B67)</f>
        <v>0</v>
      </c>
      <c r="C68" s="102"/>
      <c r="D68" s="143"/>
      <c r="E68" s="143"/>
      <c r="F68" s="17"/>
    </row>
    <row r="69" spans="1:6" ht="10.5" customHeight="1" x14ac:dyDescent="0.2">
      <c r="A69" s="121"/>
      <c r="B69" s="42"/>
      <c r="C69" s="19"/>
      <c r="D69" s="17"/>
      <c r="E69" s="17"/>
      <c r="F69" s="17"/>
    </row>
    <row r="70" spans="1:6" ht="34.5" customHeight="1" x14ac:dyDescent="0.2">
      <c r="A70" s="124" t="s">
        <v>111</v>
      </c>
      <c r="B70" s="43">
        <f>B15+B51+B68</f>
        <v>6624.68</v>
      </c>
      <c r="C70" s="31"/>
      <c r="D70" s="31"/>
      <c r="E70" s="31"/>
      <c r="F70" s="17"/>
    </row>
    <row r="71" spans="1:6" x14ac:dyDescent="0.2">
      <c r="A71" s="121"/>
      <c r="B71" s="19"/>
      <c r="C71" s="17"/>
      <c r="D71" s="17"/>
      <c r="E71" s="17"/>
      <c r="F71" s="17"/>
    </row>
    <row r="72" spans="1:6" x14ac:dyDescent="0.2">
      <c r="A72" s="125" t="s">
        <v>26</v>
      </c>
      <c r="B72" s="19"/>
      <c r="C72" s="17"/>
      <c r="D72" s="17"/>
      <c r="E72" s="17"/>
      <c r="F72" s="17"/>
    </row>
    <row r="73" spans="1:6" ht="12.6" customHeight="1" x14ac:dyDescent="0.2">
      <c r="A73" s="126" t="s">
        <v>112</v>
      </c>
      <c r="F73" s="17"/>
    </row>
    <row r="74" spans="1:6" ht="12.95" customHeight="1" x14ac:dyDescent="0.2">
      <c r="A74" s="126" t="s">
        <v>113</v>
      </c>
      <c r="B74" s="17"/>
      <c r="D74" s="17"/>
      <c r="F74" s="17"/>
    </row>
    <row r="75" spans="1:6" x14ac:dyDescent="0.2">
      <c r="A75" s="126" t="s">
        <v>114</v>
      </c>
      <c r="F75" s="17"/>
    </row>
    <row r="76" spans="1:6" x14ac:dyDescent="0.2">
      <c r="A76" s="126" t="s">
        <v>31</v>
      </c>
      <c r="B76" s="19"/>
      <c r="C76" s="17"/>
      <c r="D76" s="17"/>
      <c r="E76" s="17"/>
      <c r="F76" s="17"/>
    </row>
    <row r="77" spans="1:6" ht="12.95" customHeight="1" x14ac:dyDescent="0.2">
      <c r="A77" s="126" t="s">
        <v>115</v>
      </c>
      <c r="B77" s="17"/>
      <c r="D77" s="17"/>
      <c r="F77" s="17"/>
    </row>
    <row r="78" spans="1:6" x14ac:dyDescent="0.2">
      <c r="A78" s="126" t="s">
        <v>116</v>
      </c>
      <c r="F78" s="17"/>
    </row>
    <row r="79" spans="1:6" x14ac:dyDescent="0.2">
      <c r="A79" s="126" t="s">
        <v>117</v>
      </c>
      <c r="B79" s="20"/>
      <c r="C79" s="20"/>
      <c r="D79" s="20"/>
      <c r="F79" s="17"/>
    </row>
    <row r="80" spans="1:6" x14ac:dyDescent="0.2">
      <c r="A80" s="127"/>
      <c r="B80" s="17"/>
      <c r="C80" s="17"/>
      <c r="D80" s="17"/>
      <c r="E80" s="17"/>
      <c r="F80" s="17"/>
    </row>
    <row r="81" spans="1:6" hidden="1" x14ac:dyDescent="0.2">
      <c r="A81" s="127"/>
      <c r="B81" s="17"/>
      <c r="C81" s="17"/>
      <c r="D81" s="17"/>
      <c r="E81" s="17"/>
      <c r="F81" s="17"/>
    </row>
    <row r="82" spans="1:6" x14ac:dyDescent="0.2"/>
    <row r="83" spans="1:6" x14ac:dyDescent="0.2"/>
    <row r="84" spans="1:6" x14ac:dyDescent="0.2"/>
    <row r="85" spans="1:6" x14ac:dyDescent="0.2"/>
    <row r="86" spans="1:6" ht="12.75" hidden="1" customHeight="1" x14ac:dyDescent="0.2"/>
    <row r="87" spans="1:6" x14ac:dyDescent="0.2"/>
    <row r="88" spans="1:6" x14ac:dyDescent="0.2"/>
    <row r="89" spans="1:6" hidden="1" x14ac:dyDescent="0.2">
      <c r="A89" s="127"/>
      <c r="B89" s="17"/>
      <c r="C89" s="17"/>
      <c r="D89" s="17"/>
      <c r="E89" s="17"/>
      <c r="F89" s="17"/>
    </row>
    <row r="90" spans="1:6" hidden="1" x14ac:dyDescent="0.2">
      <c r="A90" s="127"/>
      <c r="B90" s="17"/>
      <c r="C90" s="17"/>
      <c r="D90" s="17"/>
      <c r="E90" s="17"/>
      <c r="F90" s="17"/>
    </row>
    <row r="91" spans="1:6" hidden="1" x14ac:dyDescent="0.2">
      <c r="A91" s="127"/>
      <c r="B91" s="17"/>
      <c r="C91" s="17"/>
      <c r="D91" s="17"/>
      <c r="E91" s="17"/>
      <c r="F91" s="17"/>
    </row>
    <row r="92" spans="1:6" hidden="1" x14ac:dyDescent="0.2">
      <c r="A92" s="127"/>
      <c r="B92" s="17"/>
      <c r="C92" s="17"/>
      <c r="D92" s="17"/>
      <c r="E92" s="17"/>
      <c r="F92" s="17"/>
    </row>
    <row r="93" spans="1:6" hidden="1" x14ac:dyDescent="0.2">
      <c r="A93" s="127"/>
      <c r="B93" s="17"/>
      <c r="C93" s="17"/>
      <c r="D93" s="17"/>
      <c r="E93" s="17"/>
      <c r="F93" s="17"/>
    </row>
    <row r="94" spans="1:6" x14ac:dyDescent="0.2"/>
    <row r="95" spans="1:6" x14ac:dyDescent="0.2"/>
    <row r="96" spans="1: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sheetData>
  <sheetProtection formatCells="0" formatRows="0" insertColumns="0" insertRows="0" deleteRows="0"/>
  <mergeCells count="15">
    <mergeCell ref="B7:E7"/>
    <mergeCell ref="B5:E5"/>
    <mergeCell ref="D68:E68"/>
    <mergeCell ref="A1:E1"/>
    <mergeCell ref="A17:E17"/>
    <mergeCell ref="A53:E53"/>
    <mergeCell ref="B2:E2"/>
    <mergeCell ref="B3:E3"/>
    <mergeCell ref="B4:E4"/>
    <mergeCell ref="A8:E8"/>
    <mergeCell ref="A9:E9"/>
    <mergeCell ref="B6:E6"/>
    <mergeCell ref="D15:E15"/>
    <mergeCell ref="D51:E51"/>
    <mergeCell ref="A10:E10"/>
  </mergeCells>
  <dataValidations xWindow="151" yWindow="464"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50 A60:A61 A67 A12:A14"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54:A59 A18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62:A66 A28:A49 A19:A26"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xWindow="151" yWindow="464"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sign-off'!$A$25:$A$26</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sign-off'!$A$27:$A$28</xm:f>
          </x14:formula1>
          <xm:sqref>B7:E7</xm:sqref>
        </x14:dataValidation>
        <x14:dataValidation type="decimal" operator="greaterThan" allowBlank="1" showInputMessage="1" showErrorMessage="1" error="This cell must contain a dollar figure" xr:uid="{00000000-0002-0000-0200-000004000000}">
          <x14:formula1>
            <xm:f>'Summary and sign-off'!$A$45</xm:f>
          </x14:formula1>
          <xm:sqref>C35 C32 B28:B36 C41:C43 D40 C37 C39 B43:B50 B19:B26 B60:B67 B12:B14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C27" sqref="C27"/>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44" t="s">
        <v>62</v>
      </c>
      <c r="B1" s="144"/>
      <c r="C1" s="144"/>
      <c r="D1" s="144"/>
      <c r="E1" s="144"/>
    </row>
    <row r="2" spans="1:6" ht="21" customHeight="1" x14ac:dyDescent="0.2">
      <c r="A2" s="3" t="s">
        <v>63</v>
      </c>
      <c r="B2" s="142" t="str">
        <f>'Summary and sign-off'!B2:F2</f>
        <v>Education Review Office</v>
      </c>
      <c r="C2" s="142"/>
      <c r="D2" s="142"/>
      <c r="E2" s="142"/>
    </row>
    <row r="3" spans="1:6" ht="31.5" x14ac:dyDescent="0.2">
      <c r="A3" s="3" t="s">
        <v>64</v>
      </c>
      <c r="B3" s="142" t="str">
        <f>'Summary and sign-off'!B3:F3</f>
        <v>Nicholas Pole</v>
      </c>
      <c r="C3" s="142"/>
      <c r="D3" s="142"/>
      <c r="E3" s="142"/>
    </row>
    <row r="4" spans="1:6" ht="21" customHeight="1" x14ac:dyDescent="0.2">
      <c r="A4" s="3" t="s">
        <v>65</v>
      </c>
      <c r="B4" s="142">
        <f>'Summary and sign-off'!B4:F4</f>
        <v>45839</v>
      </c>
      <c r="C4" s="142"/>
      <c r="D4" s="142"/>
      <c r="E4" s="142"/>
    </row>
    <row r="5" spans="1:6" ht="21" customHeight="1" x14ac:dyDescent="0.2">
      <c r="A5" s="3" t="s">
        <v>66</v>
      </c>
      <c r="B5" s="142">
        <f>'Summary and sign-off'!B5:F5</f>
        <v>45984</v>
      </c>
      <c r="C5" s="142"/>
      <c r="D5" s="142"/>
      <c r="E5" s="142"/>
    </row>
    <row r="6" spans="1:6" ht="21" customHeight="1" x14ac:dyDescent="0.2">
      <c r="A6" s="3" t="s">
        <v>67</v>
      </c>
      <c r="B6" s="137" t="s">
        <v>33</v>
      </c>
      <c r="C6" s="137"/>
      <c r="D6" s="137"/>
      <c r="E6" s="137"/>
    </row>
    <row r="7" spans="1:6" ht="21" customHeight="1" x14ac:dyDescent="0.2">
      <c r="A7" s="3" t="s">
        <v>7</v>
      </c>
      <c r="B7" s="137" t="s">
        <v>35</v>
      </c>
      <c r="C7" s="137"/>
      <c r="D7" s="137"/>
      <c r="E7" s="137"/>
    </row>
    <row r="8" spans="1:6" ht="35.25" customHeight="1" x14ac:dyDescent="0.25">
      <c r="A8" s="153" t="s">
        <v>118</v>
      </c>
      <c r="B8" s="153"/>
      <c r="C8" s="154"/>
      <c r="D8" s="154"/>
      <c r="E8" s="154"/>
      <c r="F8" s="27"/>
    </row>
    <row r="9" spans="1:6" ht="35.25" customHeight="1" x14ac:dyDescent="0.25">
      <c r="A9" s="151" t="s">
        <v>119</v>
      </c>
      <c r="B9" s="152"/>
      <c r="C9" s="152"/>
      <c r="D9" s="152"/>
      <c r="E9" s="152"/>
      <c r="F9" s="27"/>
    </row>
    <row r="10" spans="1:6" ht="27" customHeight="1" x14ac:dyDescent="0.2">
      <c r="A10" s="24" t="s">
        <v>120</v>
      </c>
      <c r="B10" s="24" t="s">
        <v>13</v>
      </c>
      <c r="C10" s="24" t="s">
        <v>121</v>
      </c>
      <c r="D10" s="24" t="s">
        <v>122</v>
      </c>
      <c r="E10" s="24" t="s">
        <v>75</v>
      </c>
      <c r="F10" s="20"/>
    </row>
    <row r="11" spans="1:6" s="2" customFormat="1" x14ac:dyDescent="0.2">
      <c r="A11" s="103" t="s">
        <v>166</v>
      </c>
      <c r="B11" s="95"/>
      <c r="C11" s="98"/>
      <c r="D11" s="98"/>
      <c r="E11" s="99"/>
    </row>
    <row r="12" spans="1:6" s="2" customFormat="1" x14ac:dyDescent="0.2">
      <c r="A12" s="103"/>
      <c r="B12" s="95"/>
      <c r="C12" s="98"/>
      <c r="D12" s="98"/>
      <c r="E12" s="99"/>
    </row>
    <row r="13" spans="1:6" ht="34.5" customHeight="1" x14ac:dyDescent="0.2">
      <c r="A13" s="38" t="s">
        <v>123</v>
      </c>
      <c r="B13" s="47">
        <f>SUM(B11:B12)</f>
        <v>0</v>
      </c>
      <c r="C13" s="53"/>
      <c r="D13" s="143"/>
      <c r="E13" s="143"/>
      <c r="F13" s="2"/>
    </row>
    <row r="14" spans="1:6" x14ac:dyDescent="0.2">
      <c r="A14" s="18"/>
      <c r="B14" s="17"/>
      <c r="C14" s="130"/>
      <c r="D14" s="17"/>
      <c r="E14" s="17"/>
    </row>
    <row r="15" spans="1:6" x14ac:dyDescent="0.2">
      <c r="A15" s="18" t="s">
        <v>26</v>
      </c>
      <c r="B15" s="19"/>
      <c r="C15" s="17"/>
      <c r="D15" s="17"/>
      <c r="E15" s="17"/>
    </row>
    <row r="16" spans="1:6" ht="12.75" customHeight="1" x14ac:dyDescent="0.2">
      <c r="A16" s="20" t="s">
        <v>124</v>
      </c>
      <c r="B16" s="20"/>
      <c r="C16" s="20"/>
      <c r="D16" s="20"/>
      <c r="E16" s="20"/>
    </row>
    <row r="17" spans="1:6" x14ac:dyDescent="0.2">
      <c r="A17" s="20" t="s">
        <v>125</v>
      </c>
      <c r="B17" s="20"/>
      <c r="C17" s="28"/>
      <c r="D17" s="28"/>
      <c r="E17" s="28"/>
    </row>
    <row r="18" spans="1:6" x14ac:dyDescent="0.2">
      <c r="A18" s="20" t="s">
        <v>31</v>
      </c>
      <c r="B18" s="19"/>
      <c r="C18" s="17"/>
      <c r="D18" s="17"/>
      <c r="E18" s="17"/>
      <c r="F18" s="17"/>
    </row>
    <row r="19" spans="1:6" x14ac:dyDescent="0.2">
      <c r="A19" s="20" t="s">
        <v>126</v>
      </c>
      <c r="B19" s="20"/>
      <c r="C19" s="28"/>
      <c r="D19" s="28"/>
      <c r="E19" s="28"/>
    </row>
    <row r="20" spans="1:6" ht="12.75" customHeight="1" x14ac:dyDescent="0.2">
      <c r="A20" s="20" t="s">
        <v>127</v>
      </c>
      <c r="B20" s="20"/>
      <c r="C20" s="22"/>
      <c r="D20" s="22"/>
      <c r="E20" s="22"/>
    </row>
    <row r="21" spans="1:6" x14ac:dyDescent="0.2">
      <c r="A21" s="17"/>
      <c r="B21" s="17"/>
      <c r="C21" s="17"/>
      <c r="D21" s="17"/>
      <c r="E21" s="17"/>
    </row>
    <row r="22" spans="1:6" x14ac:dyDescent="0.2"/>
    <row r="23" spans="1:6" x14ac:dyDescent="0.2"/>
    <row r="24" spans="1:6" x14ac:dyDescent="0.2"/>
    <row r="25" spans="1:6" x14ac:dyDescent="0.2"/>
    <row r="26" spans="1:6" x14ac:dyDescent="0.2"/>
    <row r="27" spans="1:6" x14ac:dyDescent="0.2"/>
    <row r="28" spans="1:6" x14ac:dyDescent="0.2"/>
    <row r="29" spans="1:6" x14ac:dyDescent="0.2"/>
    <row r="30" spans="1:6" x14ac:dyDescent="0.2"/>
    <row r="31" spans="1:6" x14ac:dyDescent="0.2"/>
    <row r="32" spans="1:6" x14ac:dyDescent="0.2"/>
    <row r="33" x14ac:dyDescent="0.2"/>
  </sheetData>
  <sheetProtection formatCells="0" insertRows="0" deleteRows="0"/>
  <mergeCells count="10">
    <mergeCell ref="D13:E13"/>
    <mergeCell ref="B6:E6"/>
    <mergeCell ref="B5:E5"/>
    <mergeCell ref="A1:E1"/>
    <mergeCell ref="A9:E9"/>
    <mergeCell ref="B2:E2"/>
    <mergeCell ref="B3:E3"/>
    <mergeCell ref="B4:E4"/>
    <mergeCell ref="A8:E8"/>
    <mergeCell ref="B7:E7"/>
  </mergeCells>
  <dataValidations count="2">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A12"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sign-off'!$A$25:$A$26</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sign-off'!$A$27:$A$28</xm:f>
          </x14:formula1>
          <xm:sqref>B7:E7</xm:sqref>
        </x14:dataValidation>
        <x14:dataValidation type="decimal" operator="greaterThan" allowBlank="1" showInputMessage="1" showErrorMessage="1" error="This cell must contain a dollar figure" xr:uid="{00000000-0002-0000-0300-000004000000}">
          <x14:formula1>
            <xm:f>'Summary and sign-off'!$A$45</xm:f>
          </x14:formula1>
          <xm:sqref>B11:B12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68"/>
  <sheetViews>
    <sheetView zoomScaleNormal="100" workbookViewId="0">
      <selection activeCell="C21" sqref="C2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44" t="s">
        <v>62</v>
      </c>
      <c r="B1" s="144"/>
      <c r="C1" s="144"/>
      <c r="D1" s="144"/>
      <c r="E1" s="144"/>
    </row>
    <row r="2" spans="1:6" ht="21" customHeight="1" x14ac:dyDescent="0.2">
      <c r="A2" s="3" t="s">
        <v>63</v>
      </c>
      <c r="B2" s="142" t="str">
        <f>'Summary and sign-off'!B2:F2</f>
        <v>Education Review Office</v>
      </c>
      <c r="C2" s="142"/>
      <c r="D2" s="142"/>
      <c r="E2" s="142"/>
    </row>
    <row r="3" spans="1:6" ht="31.5" x14ac:dyDescent="0.2">
      <c r="A3" s="3" t="s">
        <v>128</v>
      </c>
      <c r="B3" s="142" t="str">
        <f>'Summary and sign-off'!B3:F3</f>
        <v>Nicholas Pole</v>
      </c>
      <c r="C3" s="142"/>
      <c r="D3" s="142"/>
      <c r="E3" s="142"/>
    </row>
    <row r="4" spans="1:6" ht="21" customHeight="1" x14ac:dyDescent="0.2">
      <c r="A4" s="3" t="s">
        <v>65</v>
      </c>
      <c r="B4" s="142">
        <f>'Summary and sign-off'!B4:F4</f>
        <v>45839</v>
      </c>
      <c r="C4" s="142"/>
      <c r="D4" s="142"/>
      <c r="E4" s="142"/>
    </row>
    <row r="5" spans="1:6" ht="21" customHeight="1" x14ac:dyDescent="0.2">
      <c r="A5" s="3" t="s">
        <v>66</v>
      </c>
      <c r="B5" s="142">
        <f>'Summary and sign-off'!B5:F5</f>
        <v>45984</v>
      </c>
      <c r="C5" s="142"/>
      <c r="D5" s="142"/>
      <c r="E5" s="142"/>
    </row>
    <row r="6" spans="1:6" ht="21" customHeight="1" x14ac:dyDescent="0.2">
      <c r="A6" s="3" t="s">
        <v>67</v>
      </c>
      <c r="B6" s="137" t="s">
        <v>33</v>
      </c>
      <c r="C6" s="137"/>
      <c r="D6" s="137"/>
      <c r="E6" s="137"/>
      <c r="F6" s="23"/>
    </row>
    <row r="7" spans="1:6" ht="21" customHeight="1" x14ac:dyDescent="0.2">
      <c r="A7" s="3" t="s">
        <v>7</v>
      </c>
      <c r="B7" s="137" t="s">
        <v>35</v>
      </c>
      <c r="C7" s="137"/>
      <c r="D7" s="137"/>
      <c r="E7" s="137"/>
      <c r="F7" s="23"/>
    </row>
    <row r="8" spans="1:6" ht="35.25" customHeight="1" x14ac:dyDescent="0.2">
      <c r="A8" s="147" t="s">
        <v>129</v>
      </c>
      <c r="B8" s="147"/>
      <c r="C8" s="154"/>
      <c r="D8" s="154"/>
      <c r="E8" s="154"/>
    </row>
    <row r="9" spans="1:6" ht="35.25" customHeight="1" x14ac:dyDescent="0.2">
      <c r="A9" s="155" t="s">
        <v>130</v>
      </c>
      <c r="B9" s="156"/>
      <c r="C9" s="156"/>
      <c r="D9" s="156"/>
      <c r="E9" s="156"/>
    </row>
    <row r="10" spans="1:6" ht="27" customHeight="1" x14ac:dyDescent="0.2">
      <c r="A10" s="24" t="s">
        <v>71</v>
      </c>
      <c r="B10" s="24" t="s">
        <v>13</v>
      </c>
      <c r="C10" s="24" t="s">
        <v>131</v>
      </c>
      <c r="D10" s="24" t="s">
        <v>132</v>
      </c>
      <c r="E10" s="24" t="s">
        <v>75</v>
      </c>
      <c r="F10" s="30"/>
    </row>
    <row r="11" spans="1:6" s="2" customFormat="1" hidden="1" x14ac:dyDescent="0.2">
      <c r="A11" s="80"/>
      <c r="B11" s="77"/>
      <c r="C11" s="81"/>
      <c r="D11" s="81"/>
      <c r="E11" s="82"/>
    </row>
    <row r="12" spans="1:6" s="2" customFormat="1" x14ac:dyDescent="0.2">
      <c r="A12" s="103">
        <v>45839</v>
      </c>
      <c r="B12" s="95">
        <v>22</v>
      </c>
      <c r="C12" s="98" t="s">
        <v>133</v>
      </c>
      <c r="D12" s="98" t="s">
        <v>134</v>
      </c>
      <c r="E12" s="99"/>
    </row>
    <row r="13" spans="1:6" s="2" customFormat="1" x14ac:dyDescent="0.2">
      <c r="A13" s="103">
        <v>45870</v>
      </c>
      <c r="B13" s="95">
        <v>22</v>
      </c>
      <c r="C13" s="98" t="s">
        <v>133</v>
      </c>
      <c r="D13" s="98" t="s">
        <v>134</v>
      </c>
      <c r="E13" s="99"/>
    </row>
    <row r="14" spans="1:6" s="2" customFormat="1" x14ac:dyDescent="0.2">
      <c r="A14" s="103">
        <v>45901</v>
      </c>
      <c r="B14" s="95">
        <v>22</v>
      </c>
      <c r="C14" s="98" t="s">
        <v>133</v>
      </c>
      <c r="D14" s="98" t="s">
        <v>134</v>
      </c>
      <c r="E14" s="99"/>
    </row>
    <row r="15" spans="1:6" s="2" customFormat="1" x14ac:dyDescent="0.2">
      <c r="A15" s="103">
        <v>45931</v>
      </c>
      <c r="B15" s="95">
        <v>22</v>
      </c>
      <c r="C15" s="98" t="s">
        <v>133</v>
      </c>
      <c r="D15" s="98" t="s">
        <v>134</v>
      </c>
      <c r="E15" s="99"/>
    </row>
    <row r="16" spans="1:6" s="2" customFormat="1" x14ac:dyDescent="0.2">
      <c r="A16" s="103">
        <v>45962</v>
      </c>
      <c r="B16" s="95">
        <v>22</v>
      </c>
      <c r="C16" s="98" t="s">
        <v>133</v>
      </c>
      <c r="D16" s="98" t="s">
        <v>134</v>
      </c>
      <c r="E16" s="99"/>
    </row>
    <row r="17" spans="1:6" s="2" customFormat="1" x14ac:dyDescent="0.2">
      <c r="A17" s="103">
        <v>45982</v>
      </c>
      <c r="B17" s="95">
        <v>51.04</v>
      </c>
      <c r="C17" s="95" t="s">
        <v>135</v>
      </c>
      <c r="D17" s="96" t="s">
        <v>136</v>
      </c>
      <c r="E17" s="97" t="s">
        <v>81</v>
      </c>
      <c r="F17" s="1"/>
    </row>
    <row r="18" spans="1:6" s="2" customFormat="1" x14ac:dyDescent="0.2">
      <c r="A18" s="103">
        <v>45967</v>
      </c>
      <c r="B18" s="95">
        <v>13.42</v>
      </c>
      <c r="C18" s="98" t="s">
        <v>137</v>
      </c>
      <c r="D18" s="98" t="s">
        <v>138</v>
      </c>
      <c r="E18" s="99" t="s">
        <v>81</v>
      </c>
    </row>
    <row r="19" spans="1:6" s="2" customFormat="1" x14ac:dyDescent="0.2">
      <c r="A19" s="103">
        <v>45992</v>
      </c>
      <c r="B19" s="95">
        <v>22</v>
      </c>
      <c r="C19" s="98" t="s">
        <v>133</v>
      </c>
      <c r="D19" s="98" t="s">
        <v>134</v>
      </c>
      <c r="E19" s="99"/>
    </row>
    <row r="20" spans="1:6" s="2" customFormat="1" x14ac:dyDescent="0.2">
      <c r="A20" s="103">
        <v>45931</v>
      </c>
      <c r="B20" s="95">
        <v>477.63</v>
      </c>
      <c r="C20" s="98" t="s">
        <v>139</v>
      </c>
      <c r="D20" s="98" t="s">
        <v>140</v>
      </c>
      <c r="E20" s="99"/>
    </row>
    <row r="21" spans="1:6" s="2" customFormat="1" ht="25.5" x14ac:dyDescent="0.2">
      <c r="A21" s="104" t="s">
        <v>158</v>
      </c>
      <c r="B21" s="95">
        <v>22</v>
      </c>
      <c r="C21" s="98" t="s">
        <v>133</v>
      </c>
      <c r="D21" s="98" t="s">
        <v>134</v>
      </c>
      <c r="E21" s="99"/>
    </row>
    <row r="22" spans="1:6" s="2" customFormat="1" x14ac:dyDescent="0.2">
      <c r="A22" s="104"/>
      <c r="B22" s="95"/>
      <c r="C22" s="98"/>
      <c r="D22" s="98"/>
      <c r="E22" s="99"/>
    </row>
    <row r="23" spans="1:6" s="2" customFormat="1" hidden="1" x14ac:dyDescent="0.2">
      <c r="A23" s="80"/>
      <c r="B23" s="77"/>
      <c r="C23" s="81"/>
      <c r="D23" s="81"/>
      <c r="E23" s="82"/>
    </row>
    <row r="24" spans="1:6" ht="34.5" customHeight="1" x14ac:dyDescent="0.2">
      <c r="A24" s="38" t="s">
        <v>141</v>
      </c>
      <c r="B24" s="47">
        <f>SUM(B11:B23)</f>
        <v>696.08999999999992</v>
      </c>
      <c r="C24" s="53"/>
      <c r="D24" s="143"/>
      <c r="E24" s="143"/>
    </row>
    <row r="25" spans="1:6" ht="14.1" customHeight="1" x14ac:dyDescent="0.2">
      <c r="B25" s="17"/>
      <c r="C25" s="17"/>
      <c r="D25" s="17"/>
      <c r="E25" s="17"/>
    </row>
    <row r="26" spans="1:6" x14ac:dyDescent="0.2">
      <c r="A26" s="18" t="s">
        <v>142</v>
      </c>
      <c r="B26" s="17"/>
      <c r="C26" s="17"/>
      <c r="D26" s="17"/>
      <c r="E26" s="17"/>
    </row>
    <row r="27" spans="1:6" ht="12.6" customHeight="1" x14ac:dyDescent="0.2">
      <c r="A27" s="20" t="s">
        <v>112</v>
      </c>
      <c r="B27" s="17"/>
      <c r="C27" s="17"/>
      <c r="D27" s="17"/>
      <c r="E27" s="17"/>
    </row>
    <row r="28" spans="1:6" x14ac:dyDescent="0.2">
      <c r="A28" s="20" t="s">
        <v>31</v>
      </c>
      <c r="B28" s="19"/>
      <c r="C28" s="17"/>
      <c r="D28" s="17"/>
      <c r="E28" s="17"/>
      <c r="F28" s="17"/>
    </row>
    <row r="29" spans="1:6" x14ac:dyDescent="0.2">
      <c r="A29" s="20" t="s">
        <v>126</v>
      </c>
      <c r="C29" s="17"/>
      <c r="D29" s="17"/>
      <c r="E29" s="17"/>
      <c r="F29" s="17"/>
    </row>
    <row r="30" spans="1:6" ht="12.75" customHeight="1" x14ac:dyDescent="0.2">
      <c r="A30" s="20" t="s">
        <v>127</v>
      </c>
      <c r="B30" s="25"/>
      <c r="C30" s="22"/>
      <c r="D30" s="22"/>
      <c r="E30" s="22"/>
      <c r="F30" s="22"/>
    </row>
    <row r="31" spans="1:6" x14ac:dyDescent="0.2">
      <c r="B31" s="26"/>
      <c r="C31" s="17"/>
      <c r="D31" s="17"/>
      <c r="E31" s="17"/>
    </row>
    <row r="32" spans="1:6" hidden="1" x14ac:dyDescent="0.2">
      <c r="A32" s="17"/>
      <c r="B32" s="17"/>
      <c r="C32" s="17"/>
      <c r="D32" s="17"/>
    </row>
    <row r="33" spans="1:5" ht="12.75" hidden="1" customHeight="1" x14ac:dyDescent="0.2"/>
    <row r="34" spans="1:5" hidden="1" x14ac:dyDescent="0.2">
      <c r="A34" s="17"/>
      <c r="B34" s="17"/>
      <c r="C34" s="17"/>
      <c r="D34" s="17"/>
      <c r="E34" s="17"/>
    </row>
    <row r="35" spans="1:5" hidden="1" x14ac:dyDescent="0.2">
      <c r="A35" s="17"/>
      <c r="B35" s="17"/>
      <c r="C35" s="17"/>
      <c r="D35" s="17"/>
      <c r="E35" s="17"/>
    </row>
    <row r="36" spans="1:5" hidden="1" x14ac:dyDescent="0.2">
      <c r="A36" s="17"/>
      <c r="B36" s="17"/>
      <c r="C36" s="17"/>
      <c r="D36" s="17"/>
      <c r="E36" s="17"/>
    </row>
    <row r="37" spans="1:5" hidden="1" x14ac:dyDescent="0.2">
      <c r="A37" s="17"/>
      <c r="B37" s="17"/>
      <c r="C37" s="17"/>
      <c r="D37" s="17"/>
      <c r="E37" s="17"/>
    </row>
    <row r="38" spans="1:5" hidden="1" x14ac:dyDescent="0.2">
      <c r="A38" s="17"/>
      <c r="B38" s="17"/>
      <c r="C38" s="17"/>
      <c r="D38" s="17"/>
      <c r="E38" s="17"/>
    </row>
    <row r="39" spans="1:5" x14ac:dyDescent="0.2"/>
    <row r="40" spans="1:5" x14ac:dyDescent="0.2"/>
    <row r="41" spans="1:5" x14ac:dyDescent="0.2"/>
    <row r="42" spans="1:5" x14ac:dyDescent="0.2"/>
    <row r="43" spans="1:5" x14ac:dyDescent="0.2"/>
    <row r="44" spans="1:5" x14ac:dyDescent="0.2"/>
    <row r="45" spans="1:5" x14ac:dyDescent="0.2"/>
    <row r="46" spans="1:5" x14ac:dyDescent="0.2"/>
    <row r="47" spans="1:5" x14ac:dyDescent="0.2"/>
    <row r="48" spans="1:5"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sheetData>
  <sheetProtection formatCells="0" insertRows="0" deleteRows="0"/>
  <mergeCells count="10">
    <mergeCell ref="D24:E24"/>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3"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22"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sign-off'!$A$25:$A$26</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sign-off'!$A$27:$A$28</xm:f>
          </x14:formula1>
          <xm:sqref>B7:E7</xm:sqref>
        </x14:dataValidation>
        <x14:dataValidation type="decimal" operator="greaterThan" allowBlank="1" showInputMessage="1" showErrorMessage="1" error="This cell must contain a dollar figure" xr:uid="{00000000-0002-0000-0400-000004000000}">
          <x14:formula1>
            <xm:f>'Summary and sign-off'!$A$45</xm:f>
          </x14:formula1>
          <xm:sqref>C15:C16 C19 C21 B11:B23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9"/>
  <sheetViews>
    <sheetView tabSelected="1" zoomScaleNormal="100" workbookViewId="0">
      <selection activeCell="B6" sqref="B6:F6"/>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7" ht="26.25" customHeight="1" x14ac:dyDescent="0.2">
      <c r="A1" s="144" t="s">
        <v>143</v>
      </c>
      <c r="B1" s="144"/>
      <c r="C1" s="144"/>
      <c r="D1" s="144"/>
      <c r="E1" s="144"/>
      <c r="F1" s="144"/>
    </row>
    <row r="2" spans="1:7" ht="21" customHeight="1" x14ac:dyDescent="0.2">
      <c r="A2" s="3" t="s">
        <v>63</v>
      </c>
      <c r="B2" s="142" t="str">
        <f>'Summary and sign-off'!B2:F2</f>
        <v>Education Review Office</v>
      </c>
      <c r="C2" s="142"/>
      <c r="D2" s="142"/>
      <c r="E2" s="142"/>
      <c r="F2" s="142"/>
    </row>
    <row r="3" spans="1:7" ht="31.5" x14ac:dyDescent="0.2">
      <c r="A3" s="3" t="s">
        <v>64</v>
      </c>
      <c r="B3" s="142" t="str">
        <f>'Summary and sign-off'!B3:F3</f>
        <v>Nicholas Pole</v>
      </c>
      <c r="C3" s="142"/>
      <c r="D3" s="142"/>
      <c r="E3" s="142"/>
      <c r="F3" s="142"/>
    </row>
    <row r="4" spans="1:7" ht="21" customHeight="1" x14ac:dyDescent="0.2">
      <c r="A4" s="3" t="s">
        <v>65</v>
      </c>
      <c r="B4" s="142">
        <f>'Summary and sign-off'!B4:F4</f>
        <v>45839</v>
      </c>
      <c r="C4" s="142"/>
      <c r="D4" s="142"/>
      <c r="E4" s="142"/>
      <c r="F4" s="142"/>
    </row>
    <row r="5" spans="1:7" ht="21" customHeight="1" x14ac:dyDescent="0.2">
      <c r="A5" s="3" t="s">
        <v>66</v>
      </c>
      <c r="B5" s="142">
        <v>45984</v>
      </c>
      <c r="C5" s="142"/>
      <c r="D5" s="142"/>
      <c r="E5" s="142"/>
      <c r="F5" s="142"/>
    </row>
    <row r="6" spans="1:7" ht="21" customHeight="1" x14ac:dyDescent="0.2">
      <c r="A6" s="3" t="s">
        <v>144</v>
      </c>
      <c r="B6" s="137" t="s">
        <v>33</v>
      </c>
      <c r="C6" s="137"/>
      <c r="D6" s="137"/>
      <c r="E6" s="137"/>
      <c r="F6" s="137"/>
    </row>
    <row r="7" spans="1:7" ht="21" customHeight="1" x14ac:dyDescent="0.2">
      <c r="A7" s="3" t="s">
        <v>7</v>
      </c>
      <c r="B7" s="137" t="s">
        <v>35</v>
      </c>
      <c r="C7" s="137"/>
      <c r="D7" s="137"/>
      <c r="E7" s="137"/>
      <c r="F7" s="137"/>
    </row>
    <row r="8" spans="1:7" ht="36" customHeight="1" x14ac:dyDescent="0.2">
      <c r="A8" s="147" t="s">
        <v>145</v>
      </c>
      <c r="B8" s="147"/>
      <c r="C8" s="147"/>
      <c r="D8" s="147"/>
      <c r="E8" s="147"/>
      <c r="F8" s="147"/>
    </row>
    <row r="9" spans="1:7" ht="36" customHeight="1" x14ac:dyDescent="0.2">
      <c r="A9" s="155" t="s">
        <v>146</v>
      </c>
      <c r="B9" s="156"/>
      <c r="C9" s="156"/>
      <c r="D9" s="156"/>
      <c r="E9" s="156"/>
      <c r="F9" s="156"/>
    </row>
    <row r="10" spans="1:7" ht="39" customHeight="1" x14ac:dyDescent="0.2">
      <c r="A10" s="24" t="s">
        <v>71</v>
      </c>
      <c r="B10" s="91" t="s">
        <v>147</v>
      </c>
      <c r="C10" s="91" t="s">
        <v>148</v>
      </c>
      <c r="D10" s="91" t="s">
        <v>149</v>
      </c>
      <c r="E10" s="91" t="s">
        <v>150</v>
      </c>
      <c r="F10" s="91" t="s">
        <v>151</v>
      </c>
    </row>
    <row r="11" spans="1:7" s="2" customFormat="1" x14ac:dyDescent="0.2">
      <c r="A11" s="103" t="s">
        <v>167</v>
      </c>
      <c r="B11" s="98"/>
      <c r="C11" s="100"/>
      <c r="D11" s="98"/>
      <c r="E11" s="101"/>
      <c r="F11" s="99"/>
    </row>
    <row r="12" spans="1:7" s="2" customFormat="1" x14ac:dyDescent="0.2">
      <c r="A12" s="103"/>
      <c r="B12" s="98"/>
      <c r="C12" s="100"/>
      <c r="D12" s="98"/>
      <c r="E12" s="101"/>
      <c r="F12" s="99"/>
    </row>
    <row r="13" spans="1:7" s="2" customFormat="1" hidden="1" x14ac:dyDescent="0.2">
      <c r="A13" s="76"/>
      <c r="B13" s="81"/>
      <c r="C13" s="83"/>
      <c r="D13" s="81"/>
      <c r="E13" s="84"/>
      <c r="F13" s="82"/>
    </row>
    <row r="14" spans="1:7" ht="34.5" customHeight="1" x14ac:dyDescent="0.2">
      <c r="A14" s="92" t="s">
        <v>152</v>
      </c>
      <c r="B14" s="93" t="s">
        <v>153</v>
      </c>
      <c r="C14" s="129">
        <f>C15+C16</f>
        <v>0</v>
      </c>
      <c r="D14" s="94"/>
      <c r="E14" s="143"/>
      <c r="F14" s="143"/>
      <c r="G14" s="2"/>
    </row>
    <row r="15" spans="1:7" ht="25.5" customHeight="1" x14ac:dyDescent="0.25">
      <c r="A15" s="39"/>
      <c r="B15" s="40" t="s">
        <v>49</v>
      </c>
      <c r="C15" s="41">
        <f>COUNTIF(C11:C13,'Summary and sign-off'!A43)</f>
        <v>0</v>
      </c>
      <c r="D15" s="14"/>
      <c r="E15" s="15"/>
      <c r="F15" s="16"/>
    </row>
    <row r="16" spans="1:7" ht="25.5" customHeight="1" x14ac:dyDescent="0.25">
      <c r="A16" s="39"/>
      <c r="B16" s="40" t="s">
        <v>50</v>
      </c>
      <c r="C16" s="41">
        <f>COUNTIF(C11:C13,'Summary and sign-off'!A44)</f>
        <v>0</v>
      </c>
      <c r="D16" s="14"/>
      <c r="E16" s="15"/>
      <c r="F16" s="16"/>
    </row>
    <row r="17" spans="1:6" x14ac:dyDescent="0.2">
      <c r="A17" s="17"/>
      <c r="B17" s="18"/>
      <c r="C17" s="17"/>
      <c r="D17" s="19"/>
      <c r="E17" s="19"/>
      <c r="F17" s="17"/>
    </row>
    <row r="18" spans="1:6" x14ac:dyDescent="0.2">
      <c r="A18" s="18" t="s">
        <v>142</v>
      </c>
      <c r="B18" s="18"/>
      <c r="C18" s="18"/>
      <c r="D18" s="18"/>
      <c r="E18" s="18"/>
      <c r="F18" s="18"/>
    </row>
    <row r="19" spans="1:6" ht="12.6" customHeight="1" x14ac:dyDescent="0.2">
      <c r="A19" s="20" t="s">
        <v>112</v>
      </c>
      <c r="B19" s="17"/>
      <c r="C19" s="17"/>
      <c r="D19" s="17"/>
      <c r="E19" s="17"/>
    </row>
    <row r="20" spans="1:6" x14ac:dyDescent="0.2">
      <c r="A20" s="20" t="s">
        <v>31</v>
      </c>
      <c r="B20" s="19"/>
      <c r="C20" s="17"/>
      <c r="D20" s="17"/>
      <c r="E20" s="17"/>
      <c r="F20" s="17"/>
    </row>
    <row r="21" spans="1:6" x14ac:dyDescent="0.2">
      <c r="A21" s="20" t="s">
        <v>154</v>
      </c>
      <c r="B21" s="21"/>
      <c r="C21" s="21"/>
      <c r="D21" s="21"/>
      <c r="E21" s="21"/>
      <c r="F21" s="21"/>
    </row>
    <row r="22" spans="1:6" ht="12.75" customHeight="1" x14ac:dyDescent="0.2">
      <c r="A22" s="20" t="s">
        <v>155</v>
      </c>
      <c r="B22" s="17"/>
      <c r="C22" s="17"/>
      <c r="D22" s="17"/>
      <c r="E22" s="17"/>
      <c r="F22" s="17"/>
    </row>
    <row r="23" spans="1:6" ht="12.95" customHeight="1" x14ac:dyDescent="0.2">
      <c r="A23" s="20" t="s">
        <v>156</v>
      </c>
      <c r="B23" s="17"/>
      <c r="C23" s="17"/>
      <c r="D23" s="17"/>
      <c r="E23" s="17"/>
      <c r="F23" s="17"/>
    </row>
    <row r="24" spans="1:6" x14ac:dyDescent="0.2">
      <c r="A24" s="20" t="s">
        <v>157</v>
      </c>
      <c r="C24" s="17"/>
      <c r="D24" s="17"/>
      <c r="E24" s="17"/>
      <c r="F24" s="17"/>
    </row>
    <row r="25" spans="1:6" ht="12.75" customHeight="1" x14ac:dyDescent="0.2">
      <c r="A25" s="20" t="s">
        <v>127</v>
      </c>
      <c r="B25" s="20"/>
      <c r="C25" s="22"/>
      <c r="D25" s="22"/>
      <c r="E25" s="22"/>
      <c r="F25" s="22"/>
    </row>
    <row r="26" spans="1:6" ht="12.75" customHeight="1" x14ac:dyDescent="0.2">
      <c r="A26" s="20"/>
      <c r="B26" s="20"/>
      <c r="C26" s="22"/>
      <c r="D26" s="22"/>
      <c r="E26" s="22"/>
      <c r="F26" s="22"/>
    </row>
    <row r="27" spans="1:6" ht="12.75" hidden="1" customHeight="1" x14ac:dyDescent="0.2">
      <c r="A27" s="20"/>
      <c r="B27" s="20"/>
      <c r="C27" s="22"/>
      <c r="D27" s="22"/>
      <c r="E27" s="22"/>
      <c r="F27" s="22"/>
    </row>
    <row r="28" spans="1:6" x14ac:dyDescent="0.2"/>
    <row r="29" spans="1:6" x14ac:dyDescent="0.2"/>
    <row r="30" spans="1:6" hidden="1" x14ac:dyDescent="0.2">
      <c r="A30" s="18"/>
      <c r="B30" s="18"/>
      <c r="C30" s="18"/>
      <c r="D30" s="18"/>
      <c r="E30" s="18"/>
      <c r="F30" s="18"/>
    </row>
    <row r="31" spans="1:6" hidden="1" x14ac:dyDescent="0.2">
      <c r="A31" s="18"/>
      <c r="B31" s="18"/>
      <c r="C31" s="18"/>
      <c r="D31" s="18"/>
      <c r="E31" s="18"/>
      <c r="F31" s="18"/>
    </row>
    <row r="32" spans="1:6" hidden="1" x14ac:dyDescent="0.2">
      <c r="A32" s="18"/>
      <c r="B32" s="18"/>
      <c r="C32" s="18"/>
      <c r="D32" s="18"/>
      <c r="E32" s="18"/>
      <c r="F32" s="18"/>
    </row>
    <row r="33" spans="1:6" hidden="1" x14ac:dyDescent="0.2">
      <c r="A33" s="18"/>
      <c r="B33" s="18"/>
      <c r="C33" s="18"/>
      <c r="D33" s="18"/>
      <c r="E33" s="18"/>
      <c r="F33" s="18"/>
    </row>
    <row r="34" spans="1:6" hidden="1" x14ac:dyDescent="0.2">
      <c r="A34" s="18"/>
      <c r="B34" s="18"/>
      <c r="C34" s="18"/>
      <c r="D34" s="18"/>
      <c r="E34" s="18"/>
      <c r="F34" s="18"/>
    </row>
    <row r="35" spans="1:6" x14ac:dyDescent="0.2"/>
    <row r="36" spans="1:6" x14ac:dyDescent="0.2"/>
    <row r="37" spans="1:6" x14ac:dyDescent="0.2"/>
    <row r="38" spans="1:6" x14ac:dyDescent="0.2"/>
    <row r="39" spans="1:6" x14ac:dyDescent="0.2"/>
    <row r="40" spans="1:6" x14ac:dyDescent="0.2"/>
    <row r="41" spans="1:6" x14ac:dyDescent="0.2"/>
    <row r="44" spans="1:6" x14ac:dyDescent="0.2"/>
    <row r="45" spans="1:6" x14ac:dyDescent="0.2"/>
    <row r="46" spans="1:6" x14ac:dyDescent="0.2"/>
    <row r="47" spans="1:6" x14ac:dyDescent="0.2"/>
    <row r="48" spans="1:6" x14ac:dyDescent="0.2"/>
    <row r="49" x14ac:dyDescent="0.2"/>
  </sheetData>
  <sheetProtection formatCells="0" insertRows="0" deleteRows="0"/>
  <dataConsolidate/>
  <mergeCells count="10">
    <mergeCell ref="E14:F14"/>
    <mergeCell ref="A8:F8"/>
    <mergeCell ref="A1:F1"/>
    <mergeCell ref="A9:F9"/>
    <mergeCell ref="B2:F2"/>
    <mergeCell ref="B3:F3"/>
    <mergeCell ref="B4:F4"/>
    <mergeCell ref="B7:F7"/>
    <mergeCell ref="B5:F5"/>
    <mergeCell ref="B6:F6"/>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2 A13"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sign-off'!$A$25:$A$26</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sign-off'!$A$27:$A$28</xm:f>
          </x14:formula1>
          <xm:sqref>B7:F7</xm:sqref>
        </x14:dataValidation>
        <x14:dataValidation type="list" allowBlank="1" showInputMessage="1" showErrorMessage="1" error="Use the drop down list (at the right of the cell)" xr:uid="{00000000-0002-0000-0500-000002000000}">
          <x14:formula1>
            <xm:f>'Summary and sign-off'!$A$43:$A$44</xm:f>
          </x14:formula1>
          <xm:sqref>C11:C13</xm:sqref>
        </x14:dataValidation>
        <x14:dataValidation type="list" errorStyle="information" operator="greaterThan" allowBlank="1" showInputMessage="1" prompt="Provide specific $ value if possible" xr:uid="{00000000-0002-0000-0500-000003000000}">
          <x14:formula1>
            <xm:f>'Summary and sign-off'!$A$37:$A$42</xm:f>
          </x14:formula1>
          <xm:sqref>E11:E13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Document" ma:contentTypeID="0x0101001257575CC7A74743822C1A1F4366D414" ma:contentTypeVersion="87" ma:contentTypeDescription="Create a new document." ma:contentTypeScope="" ma:versionID="b2b6ea42c597ded9e681424756c9310c">
  <xsd:schema xmlns:xsd="http://www.w3.org/2001/XMLSchema" xmlns:xs="http://www.w3.org/2001/XMLSchema" xmlns:p="http://schemas.microsoft.com/office/2006/metadata/properties" xmlns:ns2="c9a649d0-7c95-49f3-b17f-94dbe6bfc567" xmlns:ns3="3eda654f-fd5f-4aa4-8586-1f4d1e2bc6ec" xmlns:ns4="4f9c820c-e7e2-444d-97ee-45f2b3485c1d" xmlns:ns5="755bd5fd-2dd5-4a14-a125-db92b488bbc4" xmlns:ns6="c91a514c-9034-4fa3-897a-8352025b26ed" xmlns:ns7="15ffb055-6eb4-45a1-bc20-bf2ac0d420da" xmlns:ns8="725c79e5-42ce-4aa0-ac78-b6418001f0d2" targetNamespace="http://schemas.microsoft.com/office/2006/metadata/properties" ma:root="true" ma:fieldsID="18fb5a912f23ab03228c7de08ab66697" ns2:_="" ns3:_="" ns4:_="" ns5:_="" ns6:_="" ns7:_="" ns8:_="">
    <xsd:import namespace="c9a649d0-7c95-49f3-b17f-94dbe6bfc567"/>
    <xsd:import namespace="3eda654f-fd5f-4aa4-8586-1f4d1e2bc6ec"/>
    <xsd:import namespace="4f9c820c-e7e2-444d-97ee-45f2b3485c1d"/>
    <xsd:import namespace="755bd5fd-2dd5-4a14-a125-db92b488bbc4"/>
    <xsd:import namespace="c91a514c-9034-4fa3-897a-8352025b26ed"/>
    <xsd:import namespace="15ffb055-6eb4-45a1-bc20-bf2ac0d420da"/>
    <xsd:import namespace="725c79e5-42ce-4aa0-ac78-b6418001f0d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ka9160b975b947b687889587c4d21fa0" minOccurs="0"/>
                <xsd:element ref="ns3:TaxCatchAll" minOccurs="0"/>
                <xsd:element ref="ns4:DocumentType" minOccurs="0"/>
                <xsd:element ref="ns5:Subtype" minOccurs="0"/>
                <xsd:element ref="ns4:Function" minOccurs="0"/>
                <xsd:element ref="ns4:Activity" minOccurs="0"/>
                <xsd:element ref="ns5:Hub" minOccurs="0"/>
                <xsd:element ref="ns4:Case" minOccurs="0"/>
                <xsd:element ref="ns4:CategoryName" minOccurs="0"/>
                <xsd:element ref="ns4:CategoryValue" minOccurs="0"/>
                <xsd:element ref="ns4:To" minOccurs="0"/>
                <xsd:element ref="ns6:ILFrom" minOccurs="0"/>
                <xsd:element ref="ns4:Sent" minOccurs="0"/>
                <xsd:element ref="ns7:Received" minOccurs="0"/>
                <xsd:element ref="ns4:OriginalSubject" minOccurs="0"/>
                <xsd:element ref="ns4:Narrative" minOccurs="0"/>
                <xsd:element ref="ns7:SecurityClassification" minOccurs="0"/>
                <xsd:element ref="ns4:RelatedPeople" minOccurs="0"/>
                <xsd:element ref="ns4:BusinessValue" minOccurs="0"/>
                <xsd:element ref="ns4:FunctionGroup" minOccurs="0"/>
                <xsd:element ref="ns4:PRAType" minOccurs="0"/>
                <xsd:element ref="ns4:PRADate1" minOccurs="0"/>
                <xsd:element ref="ns4:PRADate2" minOccurs="0"/>
                <xsd:element ref="ns4:PRADate3" minOccurs="0"/>
                <xsd:element ref="ns4:PRADateDisposal" minOccurs="0"/>
                <xsd:element ref="ns4:PRADateTrigger" minOccurs="0"/>
                <xsd:element ref="ns4:PRAText1" minOccurs="0"/>
                <xsd:element ref="ns4:PRAText2" minOccurs="0"/>
                <xsd:element ref="ns4:PRAText3" minOccurs="0"/>
                <xsd:element ref="ns4:PRAText4" minOccurs="0"/>
                <xsd:element ref="ns4:PRAText5" minOccurs="0"/>
                <xsd:element ref="ns4:AggregationStatus" minOccurs="0"/>
                <xsd:element ref="ns8:AggregationNarrative" minOccurs="0"/>
                <xsd:element ref="ns6:Channel" minOccurs="0"/>
                <xsd:element ref="ns6:Team" minOccurs="0"/>
                <xsd:element ref="ns6:Level2" minOccurs="0"/>
                <xsd:element ref="ns6:Level3" minOccurs="0"/>
                <xsd:element ref="ns6:Year" minOccurs="0"/>
                <xsd:element ref="ns7:KeyWords" minOccurs="0"/>
                <xsd:element ref="ns4:Project" minOccurs="0"/>
                <xsd:element ref="ns4:Subactivity" minOccurs="0"/>
                <xsd:element ref="ns2:MediaServiceLocation" minOccurs="0"/>
                <xsd:element ref="ns2:SetLabel" minOccurs="0"/>
                <xsd:element ref="ns2:OverrideLabel" minOccurs="0"/>
                <xsd:element ref="ns2:lcf76f155ced4ddcb4097134ff3c332f" minOccurs="0"/>
                <xsd:element ref="ns2:MediaLengthInSeconds" minOccurs="0"/>
                <xsd:element ref="ns2:MediaServiceObjectDetectorVersions" minOccurs="0"/>
                <xsd:element ref="ns2:MediaServiceSearchProperties" minOccurs="0"/>
                <xsd:element ref="ns2:zLegacy" minOccurs="0"/>
                <xsd:element ref="ns2:zLegacyJSON" minOccurs="0"/>
                <xsd:element ref="ns2:zMigrationID" minOccurs="0"/>
                <xsd:element ref="ns2:MediaServiceBillingMetadata"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649d0-7c95-49f3-b17f-94dbe6bfc5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ka9160b975b947b687889587c4d21fa0" ma:index="19" nillable="true" ma:taxonomy="true" ma:internalName="ka9160b975b947b687889587c4d21fa0" ma:taxonomyFieldName="Taxonomy" ma:displayName="Business Classification" ma:readOnly="false" ma:default="" ma:fieldId="{4a9160b9-75b9-47b6-8788-9587c4d21fa0}" ma:sspId="4f12ca80-7ba9-48ef-8b98-6098a2ac6673" ma:termSetId="623a564c-cd93-416f-b01e-2221d6aaea1a" ma:anchorId="00000000-0000-0000-0000-000000000000" ma:open="false" ma:isKeyword="false">
      <xsd:complexType>
        <xsd:sequence>
          <xsd:element ref="pc:Terms" minOccurs="0" maxOccurs="1"/>
        </xsd:sequence>
      </xsd:complexType>
    </xsd:element>
    <xsd:element name="MediaServiceLocation" ma:index="62" nillable="true" ma:displayName="Location" ma:internalName="MediaServiceLocation" ma:readOnly="true">
      <xsd:simpleType>
        <xsd:restriction base="dms:Text"/>
      </xsd:simpleType>
    </xsd:element>
    <xsd:element name="SetLabel" ma:index="63" nillable="true" ma:displayName="Set Label" ma:default="" ma:format="Dropdown" ma:internalName="SetLabel">
      <xsd:simpleType>
        <xsd:restriction base="dms:Text">
          <xsd:maxLength value="255"/>
        </xsd:restriction>
      </xsd:simpleType>
    </xsd:element>
    <xsd:element name="OverrideLabel" ma:index="64" nillable="true" ma:displayName="Override Label" ma:internalName="OverrideLabel">
      <xsd:simpleType>
        <xsd:restriction base="dms:Text"/>
      </xsd:simpleType>
    </xsd:element>
    <xsd:element name="lcf76f155ced4ddcb4097134ff3c332f" ma:index="66" nillable="true" ma:taxonomy="true" ma:internalName="lcf76f155ced4ddcb4097134ff3c332f" ma:taxonomyFieldName="MediaServiceImageTags" ma:displayName="Image Tags" ma:readOnly="false" ma:fieldId="{5cf76f15-5ced-4ddc-b409-7134ff3c332f}" ma:taxonomyMulti="true" ma:sspId="4f12ca80-7ba9-48ef-8b98-6098a2ac6673" ma:termSetId="09814cd3-568e-fe90-9814-8d621ff8fb84" ma:anchorId="fba54fb3-c3e1-fe81-a776-ca4b69148c4d" ma:open="true" ma:isKeyword="false">
      <xsd:complexType>
        <xsd:sequence>
          <xsd:element ref="pc:Terms" minOccurs="0" maxOccurs="1"/>
        </xsd:sequence>
      </xsd:complexType>
    </xsd:element>
    <xsd:element name="MediaLengthInSeconds" ma:index="67" nillable="true" ma:displayName="MediaLengthInSeconds" ma:hidden="true" ma:internalName="MediaLengthInSeconds" ma:readOnly="true">
      <xsd:simpleType>
        <xsd:restriction base="dms:Unknown"/>
      </xsd:simpleType>
    </xsd:element>
    <xsd:element name="MediaServiceObjectDetectorVersions" ma:index="68" nillable="true" ma:displayName="MediaServiceObjectDetectorVersions" ma:hidden="true" ma:indexed="true" ma:internalName="MediaServiceObjectDetectorVersions" ma:readOnly="true">
      <xsd:simpleType>
        <xsd:restriction base="dms:Text"/>
      </xsd:simpleType>
    </xsd:element>
    <xsd:element name="MediaServiceSearchProperties" ma:index="69" nillable="true" ma:displayName="MediaServiceSearchProperties" ma:hidden="true" ma:internalName="MediaServiceSearchProperties" ma:readOnly="true">
      <xsd:simpleType>
        <xsd:restriction base="dms:Note"/>
      </xsd:simpleType>
    </xsd:element>
    <xsd:element name="zLegacy" ma:index="70" nillable="true" ma:displayName="zLegacy" ma:hidden="true" ma:internalName="zLegacy" ma:readOnly="false">
      <xsd:simpleType>
        <xsd:restriction base="dms:Note"/>
      </xsd:simpleType>
    </xsd:element>
    <xsd:element name="zLegacyJSON" ma:index="71" nillable="true" ma:displayName="zLegacyJSON" ma:hidden="true" ma:internalName="zLegacyJSON" ma:readOnly="false">
      <xsd:simpleType>
        <xsd:restriction base="dms:Note"/>
      </xsd:simpleType>
    </xsd:element>
    <xsd:element name="zMigrationID" ma:index="72" nillable="true" ma:displayName="zMigrationID" ma:hidden="true" ma:internalName="zMigrationID" ma:readOnly="false">
      <xsd:simpleType>
        <xsd:restriction base="dms:Text"/>
      </xsd:simpleType>
    </xsd:element>
    <xsd:element name="MediaServiceBillingMetadata" ma:index="7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da654f-fd5f-4aa4-8586-1f4d1e2bc6e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28988365-f39d-44eb-a56a-967856514fac}" ma:internalName="TaxCatchAll" ma:showField="CatchAllData" ma:web="3eda654f-fd5f-4aa4-8586-1f4d1e2bc6ec">
      <xsd:complexType>
        <xsd:complexContent>
          <xsd:extension base="dms:MultiChoiceLookup">
            <xsd:sequence>
              <xsd:element name="Value" type="dms:Lookup" maxOccurs="unbounded" minOccurs="0" nillable="true"/>
            </xsd:sequence>
          </xsd:extension>
        </xsd:complexContent>
      </xsd:complexType>
    </xsd:element>
    <xsd:element name="_dlc_DocId" ma:index="74" nillable="true" ma:displayName="Document ID Value" ma:description="The value of the document ID assigned to this item." ma:indexed="true" ma:internalName="_dlc_DocId" ma:readOnly="true">
      <xsd:simpleType>
        <xsd:restriction base="dms:Text"/>
      </xsd:simpleType>
    </xsd:element>
    <xsd:element name="_dlc_DocIdUrl" ma:index="7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21" nillable="true" ma:displayName="Document Type" ma:format="Dropdown" ma:internalName="DocumentType" ma:readOnly="false">
      <xsd:simpleType>
        <xsd:restriction base="dms:Choice">
          <xsd:enumeration value="BRIEFING, Report, Advice"/>
          <xsd:enumeration value="CONTRACT, Variation, Agreement, Lease"/>
          <xsd:enumeration value="CONTROLLED DOCUMENT, Policy, Process, Procedure, Guideline, System Step"/>
          <xsd:enumeration value="CORRESPONDENCE, Email, Letter, Message"/>
          <xsd:enumeration value="EMPLOYMENT related"/>
          <xsd:enumeration value="FINANCIAL related"/>
          <xsd:enumeration value="KNOWLEDGE ARTICLE, User Guide, FAQ"/>
          <xsd:enumeration value="MEETING related"/>
          <xsd:enumeration value="MULTIMEDIA, Photo, Video, Graphic Image"/>
          <xsd:enumeration value="NEWS related"/>
          <xsd:enumeration value="PRESENTATION"/>
          <xsd:enumeration value="PROJECT related"/>
          <xsd:enumeration value="PUBLICATION"/>
          <xsd:enumeration value="RESEARCH, Survey, Interview, Data Set"/>
          <xsd:enumeration value="REVIEW REPORT related"/>
          <xsd:enumeration value="STRATEGY, Plan"/>
          <xsd:enumeration value="TEMPLATE, Checklist, Form"/>
        </xsd:restriction>
      </xsd:simpleType>
    </xsd:element>
    <xsd:element name="Function" ma:index="23" nillable="true" ma:displayName="Function" ma:default="Our People" ma:hidden="true" ma:internalName="Function" ma:readOnly="false">
      <xsd:simpleType>
        <xsd:restriction base="dms:Text">
          <xsd:maxLength value="255"/>
        </xsd:restriction>
      </xsd:simpleType>
    </xsd:element>
    <xsd:element name="Activity" ma:index="24" nillable="true" ma:displayName="Activity" ma:default="Business Unit Management" ma:hidden="true" ma:internalName="Activity" ma:readOnly="false">
      <xsd:simpleType>
        <xsd:restriction base="dms:Text">
          <xsd:maxLength value="255"/>
        </xsd:restriction>
      </xsd:simpleType>
    </xsd:element>
    <xsd:element name="Case" ma:index="26" nillable="true" ma:displayName="Case" ma:default="NA" ma:hidden="true" ma:internalName="Case" ma:readOnly="false">
      <xsd:simpleType>
        <xsd:restriction base="dms:Text">
          <xsd:maxLength value="255"/>
        </xsd:restriction>
      </xsd:simpleType>
    </xsd:element>
    <xsd:element name="CategoryName" ma:index="27" nillable="true" ma:displayName="Category 1" ma:hidden="true" ma:internalName="CategoryName" ma:readOnly="false">
      <xsd:simpleType>
        <xsd:restriction base="dms:Text">
          <xsd:maxLength value="255"/>
        </xsd:restriction>
      </xsd:simpleType>
    </xsd:element>
    <xsd:element name="CategoryValue" ma:index="28" nillable="true" ma:displayName="Category 2" ma:hidden="true" ma:internalName="CategoryValue" ma:readOnly="false">
      <xsd:simpleType>
        <xsd:restriction base="dms:Text">
          <xsd:maxLength value="255"/>
        </xsd:restriction>
      </xsd:simpleType>
    </xsd:element>
    <xsd:element name="To" ma:index="29" nillable="true" ma:displayName="To" ma:hidden="true" ma:internalName="To" ma:readOnly="false">
      <xsd:simpleType>
        <xsd:restriction base="dms:Text">
          <xsd:maxLength value="255"/>
        </xsd:restriction>
      </xsd:simpleType>
    </xsd:element>
    <xsd:element name="Sent" ma:index="31" nillable="true" ma:displayName="Sent" ma:format="DateTime" ma:hidden="true" ma:internalName="Sent" ma:readOnly="false">
      <xsd:simpleType>
        <xsd:restriction base="dms:DateTime"/>
      </xsd:simpleType>
    </xsd:element>
    <xsd:element name="OriginalSubject" ma:index="34" nillable="true" ma:displayName="Original Subject" ma:hidden="true" ma:internalName="OriginalSubject" ma:readOnly="false">
      <xsd:simpleType>
        <xsd:restriction base="dms:Text">
          <xsd:maxLength value="255"/>
        </xsd:restriction>
      </xsd:simpleType>
    </xsd:element>
    <xsd:element name="Narrative" ma:index="35" nillable="true" ma:displayName="Narrative" ma:hidden="true" ma:internalName="Narrative" ma:readOnly="false">
      <xsd:simpleType>
        <xsd:restriction base="dms:Note"/>
      </xsd:simpleType>
    </xsd:element>
    <xsd:element name="RelatedPeople" ma:index="37"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usinessValue" ma:index="38" nillable="true" ma:displayName="Business Value" ma:hidden="true" ma:internalName="BusinessValue" ma:readOnly="false">
      <xsd:simpleType>
        <xsd:restriction base="dms:Text">
          <xsd:maxLength value="255"/>
        </xsd:restriction>
      </xsd:simpleType>
    </xsd:element>
    <xsd:element name="FunctionGroup" ma:index="39" nillable="true" ma:displayName="Function Group" ma:default="NA" ma:hidden="true" ma:internalName="FunctionGroup" ma:readOnly="false">
      <xsd:simpleType>
        <xsd:restriction base="dms:Text">
          <xsd:maxLength value="255"/>
        </xsd:restriction>
      </xsd:simpleType>
    </xsd:element>
    <xsd:element name="PRAType" ma:index="40" nillable="true" ma:displayName="PRA Type" ma:hidden="true" ma:indexed="true" ma:internalName="PRAType">
      <xsd:simpleType>
        <xsd:restriction base="dms:Text">
          <xsd:maxLength value="255"/>
        </xsd:restriction>
      </xsd:simpleType>
    </xsd:element>
    <xsd:element name="PRADate1" ma:index="41" nillable="true" ma:displayName="PRA Date 1" ma:format="DateOnly" ma:hidden="true" ma:internalName="PRADate1" ma:readOnly="false">
      <xsd:simpleType>
        <xsd:restriction base="dms:DateTime"/>
      </xsd:simpleType>
    </xsd:element>
    <xsd:element name="PRADate2" ma:index="42" nillable="true" ma:displayName="PRA Date 2" ma:format="DateOnly" ma:hidden="true" ma:internalName="PRADate2" ma:readOnly="false">
      <xsd:simpleType>
        <xsd:restriction base="dms:DateTime"/>
      </xsd:simpleType>
    </xsd:element>
    <xsd:element name="PRADate3" ma:index="43" nillable="true" ma:displayName="PRA Date 3" ma:format="DateOnly" ma:hidden="true" ma:internalName="PRADate3" ma:readOnly="false">
      <xsd:simpleType>
        <xsd:restriction base="dms:DateTime"/>
      </xsd:simpleType>
    </xsd:element>
    <xsd:element name="PRADateDisposal" ma:index="44" nillable="true" ma:displayName="PRA Date Disposal" ma:format="DateOnly" ma:hidden="true" ma:internalName="PRADateDisposal" ma:readOnly="false">
      <xsd:simpleType>
        <xsd:restriction base="dms:DateTime"/>
      </xsd:simpleType>
    </xsd:element>
    <xsd:element name="PRADateTrigger" ma:index="45" nillable="true" ma:displayName="PRA Date Trigger" ma:format="DateOnly" ma:hidden="true" ma:internalName="PRADateTrigger" ma:readOnly="false">
      <xsd:simpleType>
        <xsd:restriction base="dms:DateTime"/>
      </xsd:simpleType>
    </xsd:element>
    <xsd:element name="PRAText1" ma:index="46" nillable="true" ma:displayName="PRA Text 1" ma:hidden="true" ma:internalName="PRAText1" ma:readOnly="false">
      <xsd:simpleType>
        <xsd:restriction base="dms:Text">
          <xsd:maxLength value="255"/>
        </xsd:restriction>
      </xsd:simpleType>
    </xsd:element>
    <xsd:element name="PRAText2" ma:index="47" nillable="true" ma:displayName="PRA Text 2" ma:hidden="true" ma:internalName="PRAText2" ma:readOnly="false">
      <xsd:simpleType>
        <xsd:restriction base="dms:Text">
          <xsd:maxLength value="255"/>
        </xsd:restriction>
      </xsd:simpleType>
    </xsd:element>
    <xsd:element name="PRAText3" ma:index="48" nillable="true" ma:displayName="PRA Text 3" ma:hidden="true" ma:internalName="PRAText3" ma:readOnly="false">
      <xsd:simpleType>
        <xsd:restriction base="dms:Text">
          <xsd:maxLength value="255"/>
        </xsd:restriction>
      </xsd:simpleType>
    </xsd:element>
    <xsd:element name="PRAText4" ma:index="49" nillable="true" ma:displayName="PRA Text 4" ma:hidden="true" ma:internalName="PRAText4" ma:readOnly="false">
      <xsd:simpleType>
        <xsd:restriction base="dms:Text">
          <xsd:maxLength value="255"/>
        </xsd:restriction>
      </xsd:simpleType>
    </xsd:element>
    <xsd:element name="PRAText5" ma:index="50" nillable="true" ma:displayName="PRA Text 5" ma:hidden="true" ma:internalName="PRAText5" ma:readOnly="false">
      <xsd:simpleType>
        <xsd:restriction base="dms:Text">
          <xsd:maxLength value="255"/>
        </xsd:restriction>
      </xsd:simpleType>
    </xsd:element>
    <xsd:element name="AggregationStatus" ma:index="51" nillable="true" ma:displayName="Aggregation Status" ma:default="Normal"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union>
      </xsd:simpleType>
    </xsd:element>
    <xsd:element name="Project" ma:index="59" nillable="true" ma:displayName="Project" ma:hidden="true" ma:internalName="Project" ma:readOnly="false">
      <xsd:simpleType>
        <xsd:restriction base="dms:Text">
          <xsd:maxLength value="255"/>
        </xsd:restriction>
      </xsd:simpleType>
    </xsd:element>
    <xsd:element name="Subactivity" ma:index="60" nillable="true" ma:displayName="Subactivity" ma:default="NA" ma:hidden="true" ma:internalName="Sub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55bd5fd-2dd5-4a14-a125-db92b488bbc4" elementFormDefault="qualified">
    <xsd:import namespace="http://schemas.microsoft.com/office/2006/documentManagement/types"/>
    <xsd:import namespace="http://schemas.microsoft.com/office/infopath/2007/PartnerControls"/>
    <xsd:element name="Subtype" ma:index="22" nillable="true" ma:displayName="Subtype" ma:hidden="true" ma:internalName="Subtype" ma:readOnly="false">
      <xsd:simpleType>
        <xsd:restriction base="dms:Text">
          <xsd:maxLength value="255"/>
        </xsd:restriction>
      </xsd:simpleType>
    </xsd:element>
    <xsd:element name="Hub" ma:index="25" nillable="true" ma:displayName="Hub" ma:hidden="true" ma:internalName="Hub"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ILFrom" ma:index="30" nillable="true" ma:displayName="From" ma:hidden="true" ma:internalName="ILFrom" ma:readOnly="false">
      <xsd:simpleType>
        <xsd:restriction base="dms:Text">
          <xsd:maxLength value="255"/>
        </xsd:restriction>
      </xsd:simpleType>
    </xsd:element>
    <xsd:element name="Channel" ma:index="53" nillable="true" ma:displayName="Channel" ma:default="NA" ma:hidden="true" ma:internalName="Channel" ma:readOnly="false">
      <xsd:simpleType>
        <xsd:restriction base="dms:Text">
          <xsd:maxLength value="255"/>
        </xsd:restriction>
      </xsd:simpleType>
    </xsd:element>
    <xsd:element name="Team" ma:index="54" nillable="true" ma:displayName="Team" ma:default="ERO Communications team_Communications" ma:hidden="true" ma:internalName="Team" ma:readOnly="false">
      <xsd:simpleType>
        <xsd:restriction base="dms:Text">
          <xsd:maxLength value="255"/>
        </xsd:restriction>
      </xsd:simpleType>
    </xsd:element>
    <xsd:element name="Level2" ma:index="55" nillable="true" ma:displayName="Level2" ma:hidden="true" ma:internalName="Level2" ma:readOnly="false">
      <xsd:simpleType>
        <xsd:restriction base="dms:Text">
          <xsd:maxLength value="255"/>
        </xsd:restriction>
      </xsd:simpleType>
    </xsd:element>
    <xsd:element name="Level3" ma:index="56" nillable="true" ma:displayName="Level3" ma:hidden="true" ma:internalName="Level3" ma:readOnly="false">
      <xsd:simpleType>
        <xsd:restriction base="dms:Text">
          <xsd:maxLength value="255"/>
        </xsd:restriction>
      </xsd:simpleType>
    </xsd:element>
    <xsd:element name="Year" ma:index="57" nillable="true" ma:displayName="Year" ma:default="NA" ma:hidden="true" ma:internalName="Yea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Received" ma:index="32" nillable="true" ma:displayName="Received" ma:format="DateOnly" ma:hidden="true" ma:internalName="Received" ma:readOnly="false">
      <xsd:simpleType>
        <xsd:restriction base="dms:DateTime"/>
      </xsd:simpleType>
    </xsd:element>
    <xsd:element name="SecurityClassification" ma:index="36" nillable="true" ma:displayName="Security Classification" ma:format="Dropdown" ma:hidden="true" ma:internalName="SecurityClassification">
      <xsd:simpleType>
        <xsd:union memberTypes="dms:Text">
          <xsd:simpleType>
            <xsd:restriction base="dms:Choice">
              <xsd:enumeration value="Confidential"/>
              <xsd:enumeration value="Restricted"/>
              <xsd:enumeration value="Unrestricted"/>
            </xsd:restriction>
          </xsd:simpleType>
        </xsd:union>
      </xsd:simpleType>
    </xsd:element>
    <xsd:element name="KeyWords" ma:index="58" nillable="true" ma:displayName="Key Words" ma:hidden="true" ma:internalName="KeyWord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52" nillable="true" ma:displayName="Aggregation Narrative" ma:hidden="true" ma:internalName="AggregationNarrativ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ubactivity xmlns="4f9c820c-e7e2-444d-97ee-45f2b3485c1d">NA</Subactivity>
    <BusinessValue xmlns="4f9c820c-e7e2-444d-97ee-45f2b3485c1d" xsi:nil="true"/>
    <PRADateDisposal xmlns="4f9c820c-e7e2-444d-97ee-45f2b3485c1d" xsi:nil="true"/>
    <OriginalSubject xmlns="4f9c820c-e7e2-444d-97ee-45f2b3485c1d" xsi:nil="true"/>
    <SecurityClassification xmlns="15ffb055-6eb4-45a1-bc20-bf2ac0d420da" xsi:nil="true"/>
    <KeyWords xmlns="15ffb055-6eb4-45a1-bc20-bf2ac0d420da" xsi:nil="true"/>
    <PRADate3 xmlns="4f9c820c-e7e2-444d-97ee-45f2b3485c1d" xsi:nil="true"/>
    <PRAText5 xmlns="4f9c820c-e7e2-444d-97ee-45f2b3485c1d" xsi:nil="true"/>
    <Level2 xmlns="c91a514c-9034-4fa3-897a-8352025b26ed" xsi:nil="true"/>
    <Activity xmlns="4f9c820c-e7e2-444d-97ee-45f2b3485c1d">Reporting</Activity>
    <ILFrom xmlns="c91a514c-9034-4fa3-897a-8352025b26ed" xsi:nil="true"/>
    <AggregationStatus xmlns="4f9c820c-e7e2-444d-97ee-45f2b3485c1d">Normal</AggregationStatus>
    <CategoryValue xmlns="4f9c820c-e7e2-444d-97ee-45f2b3485c1d">CE Expenses</CategoryValue>
    <Sent xmlns="4f9c820c-e7e2-444d-97ee-45f2b3485c1d" xsi:nil="true"/>
    <PRADate2 xmlns="4f9c820c-e7e2-444d-97ee-45f2b3485c1d" xsi:nil="true"/>
    <Case xmlns="4f9c820c-e7e2-444d-97ee-45f2b3485c1d">2025-26</Case>
    <PRAText1 xmlns="4f9c820c-e7e2-444d-97ee-45f2b3485c1d" xsi:nil="true"/>
    <PRAText4 xmlns="4f9c820c-e7e2-444d-97ee-45f2b3485c1d" xsi:nil="true"/>
    <Level3 xmlns="c91a514c-9034-4fa3-897a-8352025b26ed" xsi:nil="true"/>
    <Team xmlns="c91a514c-9034-4fa3-897a-8352025b26ed">Financial Year End</Team>
    <Project xmlns="4f9c820c-e7e2-444d-97ee-45f2b3485c1d" xsi:nil="true"/>
    <Function xmlns="4f9c820c-e7e2-444d-97ee-45f2b3485c1d">Finance</Function>
    <FunctionGroup xmlns="4f9c820c-e7e2-444d-97ee-45f2b3485c1d">NA</FunctionGroup>
    <Received xmlns="15ffb055-6eb4-45a1-bc20-bf2ac0d420da" xsi:nil="true"/>
    <RelatedPeople xmlns="4f9c820c-e7e2-444d-97ee-45f2b3485c1d">
      <UserInfo>
        <DisplayName/>
        <AccountId xsi:nil="true"/>
        <AccountType/>
      </UserInfo>
    </RelatedPeople>
    <AggregationNarrative xmlns="725c79e5-42ce-4aa0-ac78-b6418001f0d2" xsi:nil="true"/>
    <Channel xmlns="c91a514c-9034-4fa3-897a-8352025b26ed">NA</Channel>
    <PRAType xmlns="4f9c820c-e7e2-444d-97ee-45f2b3485c1d" xsi:nil="true"/>
    <PRADate1 xmlns="4f9c820c-e7e2-444d-97ee-45f2b3485c1d" xsi:nil="true"/>
    <DocumentType xmlns="4f9c820c-e7e2-444d-97ee-45f2b3485c1d" xsi:nil="true"/>
    <PRAText3 xmlns="4f9c820c-e7e2-444d-97ee-45f2b3485c1d" xsi:nil="true"/>
    <Subtype xmlns="755bd5fd-2dd5-4a14-a125-db92b488bbc4" xsi:nil="true"/>
    <Year xmlns="c91a514c-9034-4fa3-897a-8352025b26ed">NA</Year>
    <CategoryName xmlns="4f9c820c-e7e2-444d-97ee-45f2b3485c1d">CE Expenses</CategoryName>
    <Narrative xmlns="4f9c820c-e7e2-444d-97ee-45f2b3485c1d" xsi:nil="true"/>
    <PRADateTrigger xmlns="4f9c820c-e7e2-444d-97ee-45f2b3485c1d" xsi:nil="true"/>
    <Hub xmlns="755bd5fd-2dd5-4a14-a125-db92b488bbc4" xsi:nil="true"/>
    <To xmlns="4f9c820c-e7e2-444d-97ee-45f2b3485c1d" xsi:nil="true"/>
    <PRAText2 xmlns="4f9c820c-e7e2-444d-97ee-45f2b3485c1d" xsi:nil="true"/>
    <zLegacy xmlns="c9a649d0-7c95-49f3-b17f-94dbe6bfc567" xsi:nil="true"/>
    <zLegacyJSON xmlns="c9a649d0-7c95-49f3-b17f-94dbe6bfc567" xsi:nil="true"/>
    <SetLabel xmlns="c9a649d0-7c95-49f3-b17f-94dbe6bfc567">RETAIN</SetLabel>
    <TaxCatchAll xmlns="3eda654f-fd5f-4aa4-8586-1f4d1e2bc6ec" xsi:nil="true"/>
    <zMigrationID xmlns="c9a649d0-7c95-49f3-b17f-94dbe6bfc567" xsi:nil="true"/>
    <OverrideLabel xmlns="c9a649d0-7c95-49f3-b17f-94dbe6bfc567" xsi:nil="true"/>
    <SharedWithUsers xmlns="3eda654f-fd5f-4aa4-8586-1f4d1e2bc6ec">
      <UserInfo>
        <DisplayName>Ken Smart</DisplayName>
        <AccountId>87</AccountId>
        <AccountType/>
      </UserInfo>
      <UserInfo>
        <DisplayName>Nehalkumar patel</DisplayName>
        <AccountId>157</AccountId>
        <AccountType/>
      </UserInfo>
    </SharedWithUsers>
    <lcf76f155ced4ddcb4097134ff3c332f xmlns="c9a649d0-7c95-49f3-b17f-94dbe6bfc567">
      <Terms xmlns="http://schemas.microsoft.com/office/infopath/2007/PartnerControls"/>
    </lcf76f155ced4ddcb4097134ff3c332f>
    <_dlc_DocId xmlns="3eda654f-fd5f-4aa4-8586-1f4d1e2bc6ec">EROECM-379711423-18018</_dlc_DocId>
    <_dlc_DocIdUrl xmlns="3eda654f-fd5f-4aa4-8586-1f4d1e2bc6ec">
      <Url>https://ero.sharepoint.com/sites/EROCommunicationsteam_Communications/_layouts/15/DocIdRedir.aspx?ID=EROECM-379711423-18018</Url>
      <Description>EROECM-379711423-18018</Description>
    </_dlc_DocIdUrl>
    <ka9160b975b947b687889587c4d21fa0 xmlns="c9a649d0-7c95-49f3-b17f-94dbe6bfc567">
      <Terms xmlns="http://schemas.microsoft.com/office/infopath/2007/PartnerControls"/>
    </ka9160b975b947b687889587c4d21fa0>
  </documentManagement>
</p:properties>
</file>

<file path=customXml/itemProps1.xml><?xml version="1.0" encoding="utf-8"?>
<ds:datastoreItem xmlns:ds="http://schemas.openxmlformats.org/officeDocument/2006/customXml" ds:itemID="{867E5E6B-D2B9-4B3E-84EB-180CE22409EB}">
  <ds:schemaRefs>
    <ds:schemaRef ds:uri="http://schemas.microsoft.com/sharepoint/events"/>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3.xml><?xml version="1.0" encoding="utf-8"?>
<ds:datastoreItem xmlns:ds="http://schemas.openxmlformats.org/officeDocument/2006/customXml" ds:itemID="{585E8C0F-9A5E-405F-9B3F-297E29F18D03}"/>
</file>

<file path=customXml/itemProps4.xml><?xml version="1.0" encoding="utf-8"?>
<ds:datastoreItem xmlns:ds="http://schemas.openxmlformats.org/officeDocument/2006/customXml" ds:itemID="{F579D7F4-D0D7-4BCB-BBEA-E7C37A64913E}">
  <ds:schemaRefs>
    <ds:schemaRef ds:uri="http://schemas.microsoft.com/office/2006/metadata/properties"/>
    <ds:schemaRef ds:uri="http://purl.org/dc/elements/1.1/"/>
    <ds:schemaRef ds:uri="http://purl.org/dc/dcmitype/"/>
    <ds:schemaRef ds:uri="755bd5fd-2dd5-4a14-a125-db92b488bbc4"/>
    <ds:schemaRef ds:uri="45a60e1b-9850-4bf1-b64a-3cae3e8ae0f8"/>
    <ds:schemaRef ds:uri="http://schemas.microsoft.com/office/infopath/2007/PartnerControls"/>
    <ds:schemaRef ds:uri="bbab9443-cfd0-4107-866c-d1f23c20912a"/>
    <ds:schemaRef ds:uri="c91a514c-9034-4fa3-897a-8352025b26ed"/>
    <ds:schemaRef ds:uri="http://purl.org/dc/terms/"/>
    <ds:schemaRef ds:uri="15ffb055-6eb4-45a1-bc20-bf2ac0d420da"/>
    <ds:schemaRef ds:uri="http://schemas.openxmlformats.org/package/2006/metadata/core-properties"/>
    <ds:schemaRef ds:uri="725c79e5-42ce-4aa0-ac78-b6418001f0d2"/>
    <ds:schemaRef ds:uri="8ba3c215-2353-459c-b3de-968c8604231b"/>
    <ds:schemaRef ds:uri="4f9c820c-e7e2-444d-97ee-45f2b3485c1d"/>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Hospitality</vt:lpstr>
      <vt:lpstr>All other expenses</vt:lpstr>
      <vt:lpstr>Gifts and benefits</vt:lpstr>
      <vt:lpstr>'All other expenses'!Print_Area</vt:lpstr>
      <vt:lpstr>'Gifts and benefits'!Print_Area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Sharon Houghton</cp:lastModifiedBy>
  <cp:revision/>
  <dcterms:created xsi:type="dcterms:W3CDTF">2010-10-17T20:59:02Z</dcterms:created>
  <dcterms:modified xsi:type="dcterms:W3CDTF">2026-07-30T21:38:15Z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0x0101001257575CC7A74743822C1A1F4366D414</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87954854-4af0-4a43-ad26-9b3f77a1b119</vt:lpwstr>
  </property>
  <property fmtid="{D5CDD505-2E9C-101B-9397-08002B2CF9AE}" pid="10" name="SharedWithUsers">
    <vt:lpwstr>87;#Ken Smart;#157;#Nehalkumar patel</vt:lpwstr>
  </property>
  <property fmtid="{D5CDD505-2E9C-101B-9397-08002B2CF9AE}" pid="11" name="BusinessClassification">
    <vt:lpwstr/>
  </property>
  <property fmtid="{D5CDD505-2E9C-101B-9397-08002B2CF9AE}" pid="12" name="MediaServiceImageTags">
    <vt:lpwstr/>
  </property>
  <property fmtid="{D5CDD505-2E9C-101B-9397-08002B2CF9AE}" pid="13" name="Jet Reports Function Literals">
    <vt:lpwstr>,	;	,	{	}	[@[{0}]]	1033	5129</vt:lpwstr>
  </property>
  <property fmtid="{D5CDD505-2E9C-101B-9397-08002B2CF9AE}" pid="14" name="Taxonomy">
    <vt:lpwstr/>
  </property>
</Properties>
</file>